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comments2.xml" ContentType="application/vnd.openxmlformats-officedocument.spreadsheetml.comments+xml"/>
  <Override PartName="/xl/drawings/drawing8.xml" ContentType="application/vnd.openxmlformats-officedocument.drawing+xml"/>
  <Override PartName="/xl/comments3.xml" ContentType="application/vnd.openxmlformats-officedocument.spreadsheetml.comments+xml"/>
  <Override PartName="/xl/drawings/drawing9.xml" ContentType="application/vnd.openxmlformats-officedocument.drawing+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drawings/drawing11.xml" ContentType="application/vnd.openxmlformats-officedocument.drawing+xml"/>
  <Override PartName="/xl/comments6.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charts/chart1.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2.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3.xml" ContentType="application/vnd.openxmlformats-officedocument.drawingml.chart+xml"/>
  <Override PartName="/xl/drawings/drawing18.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defaultThemeVersion="124226"/>
  <mc:AlternateContent xmlns:mc="http://schemas.openxmlformats.org/markup-compatibility/2006">
    <mc:Choice Requires="x15">
      <x15ac:absPath xmlns:x15ac="http://schemas.microsoft.com/office/spreadsheetml/2010/11/ac" url="U:\Verksamhetsstöd\Kommunikation\Publikationer\Statistik\Bantrafik\2024\2024-31\"/>
    </mc:Choice>
  </mc:AlternateContent>
  <xr:revisionPtr revIDLastSave="0" documentId="13_ncr:1_{099E0392-3F62-4821-B7A4-2CF4D768B9B2}" xr6:coauthVersionLast="47" xr6:coauthVersionMax="47" xr10:uidLastSave="{00000000-0000-0000-0000-000000000000}"/>
  <bookViews>
    <workbookView xWindow="28680" yWindow="-120" windowWidth="51840" windowHeight="21120" tabRatio="884" xr2:uid="{00000000-000D-0000-FFFF-FFFF00000000}"/>
  </bookViews>
  <sheets>
    <sheet name="Titel_Title" sheetId="48" r:id="rId1"/>
    <sheet name="Innehåll_Contents" sheetId="56" r:id="rId2"/>
    <sheet name="Kort om statistiken_In Brief" sheetId="52" r:id="rId3"/>
    <sheet name="Definitioner" sheetId="51" r:id="rId4"/>
    <sheet name="Definitions" sheetId="57" r:id="rId5"/>
    <sheet name="Teckenförklaring_Legends" sheetId="55" r:id="rId6"/>
    <sheet name="Tabell 1" sheetId="29" r:id="rId7"/>
    <sheet name="Tabell 2" sheetId="28" r:id="rId8"/>
    <sheet name="Tabell 3" sheetId="30" r:id="rId9"/>
    <sheet name="Tabell 4" sheetId="33" r:id="rId10"/>
    <sheet name="Tabell 5" sheetId="31" r:id="rId11"/>
    <sheet name="Tabell 6" sheetId="36" r:id="rId12"/>
    <sheet name="Tabell 7" sheetId="37" r:id="rId13"/>
    <sheet name="Tabell 8" sheetId="54" r:id="rId14"/>
    <sheet name="Figur 1" sheetId="38" r:id="rId15"/>
    <sheet name="Figur 2" sheetId="39" r:id="rId16"/>
    <sheet name="Figur 3" sheetId="40" r:id="rId17"/>
    <sheet name="Figur 4" sheetId="42" r:id="rId18"/>
    <sheet name="-RÅDATA_KVARTAL-" sheetId="1" state="hidden" r:id="rId19"/>
  </sheets>
  <definedNames>
    <definedName name="Print_Area" localSheetId="3">Definitioner!$A$1:$S$34</definedName>
    <definedName name="Print_Area" localSheetId="4">Definitions!#REF!</definedName>
    <definedName name="Print_Area" localSheetId="14">'Figur 1'!$A$1:$S$43</definedName>
    <definedName name="Print_Area" localSheetId="15">'Figur 2'!$A$1:$S$44</definedName>
    <definedName name="Print_Area" localSheetId="16">'Figur 3'!$A$1:$U$44</definedName>
    <definedName name="Print_Area" localSheetId="17">'Figur 4'!$A$1:$S$44</definedName>
    <definedName name="Print_Area" localSheetId="2">'Kort om statistiken_In Brief'!$A$1:$U$25</definedName>
    <definedName name="Print_Area" localSheetId="6">'Tabell 1'!$B$1:$AX$33</definedName>
    <definedName name="Print_Area" localSheetId="7">'Tabell 2'!$B$1:$AX$30</definedName>
    <definedName name="Print_Area" localSheetId="8">'Tabell 3'!$B$1:$AX$31</definedName>
    <definedName name="Print_Area" localSheetId="9">'Tabell 4'!$B$1:$AX$31</definedName>
    <definedName name="Print_Area" localSheetId="10">'Tabell 5'!$B$1:$AX$31</definedName>
    <definedName name="Print_Area" localSheetId="11">'Tabell 6'!$A$1:$AZ$32</definedName>
    <definedName name="Print_Area" localSheetId="12">'Tabell 7'!$A$1:$AY$31</definedName>
    <definedName name="Print_Area" localSheetId="13">'Tabell 8'!$A$1:$AY$27</definedName>
    <definedName name="_xlnm.Print_Area" localSheetId="3">Definitioner!$A$1:$S$34</definedName>
    <definedName name="_xlnm.Print_Area" localSheetId="4">Definitions!$A$1:$S$33</definedName>
    <definedName name="_xlnm.Print_Area" localSheetId="14">'Figur 1'!$A$1:$T$47</definedName>
    <definedName name="_xlnm.Print_Area" localSheetId="15">'Figur 2'!$A$1:$S$47</definedName>
    <definedName name="_xlnm.Print_Area" localSheetId="16">'Figur 3'!$A$1:$U$46</definedName>
    <definedName name="_xlnm.Print_Area" localSheetId="17">'Figur 4'!$A$1:$S$46</definedName>
    <definedName name="_xlnm.Print_Area" localSheetId="1">Innehåll_Contents!$A$1:$E$19</definedName>
    <definedName name="_xlnm.Print_Area" localSheetId="2">'Kort om statistiken_In Brief'!$A$1:$S$23</definedName>
    <definedName name="_xlnm.Print_Area" localSheetId="6">'Tabell 1'!$A$1:$AX$32</definedName>
    <definedName name="_xlnm.Print_Area" localSheetId="7">'Tabell 2'!$A$1:$AX$30</definedName>
    <definedName name="_xlnm.Print_Area" localSheetId="8">'Tabell 3'!$A$1:$AX$30</definedName>
    <definedName name="_xlnm.Print_Area" localSheetId="9">'Tabell 4'!$A$1:$AX$29</definedName>
    <definedName name="_xlnm.Print_Area" localSheetId="10">'Tabell 5'!$A$1:$AX$29</definedName>
    <definedName name="_xlnm.Print_Area" localSheetId="11">'Tabell 6'!$A$1:$BB$31</definedName>
    <definedName name="_xlnm.Print_Area" localSheetId="12">'Tabell 7'!$A$1:$BB$30</definedName>
    <definedName name="_xlnm.Print_Area" localSheetId="13">'Tabell 8'!$A$1:$AX$37</definedName>
    <definedName name="_xlnm.Print_Area" localSheetId="5">Teckenförklaring_Legends!$A$1:$C$12</definedName>
    <definedName name="_xlnm.Print_Area" localSheetId="0">Titel_Title!$A$1:$V$37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89" i="1" l="1"/>
  <c r="B89" i="1"/>
  <c r="A89" i="1" s="1"/>
  <c r="C89" i="1"/>
  <c r="R89" i="1"/>
  <c r="S89" i="1"/>
  <c r="T89" i="1"/>
  <c r="U89" i="1"/>
  <c r="V89" i="1"/>
  <c r="W89" i="1"/>
  <c r="X89" i="1"/>
  <c r="Y89" i="1"/>
  <c r="Z89" i="1"/>
  <c r="AA89" i="1"/>
  <c r="AB89" i="1"/>
  <c r="AC89" i="1"/>
  <c r="AD89" i="1"/>
  <c r="D6" i="56"/>
  <c r="AE88" i="1"/>
  <c r="AD88" i="1"/>
  <c r="AC88" i="1"/>
  <c r="AB88" i="1"/>
  <c r="AA88" i="1"/>
  <c r="Z88" i="1"/>
  <c r="Y88" i="1"/>
  <c r="X88" i="1"/>
  <c r="W88" i="1"/>
  <c r="V88" i="1"/>
  <c r="U88" i="1"/>
  <c r="T88" i="1"/>
  <c r="S88" i="1"/>
  <c r="R88" i="1"/>
  <c r="C88" i="1"/>
  <c r="B88" i="1"/>
  <c r="A88" i="1"/>
  <c r="R87" i="1"/>
  <c r="S87" i="1"/>
  <c r="T87" i="1"/>
  <c r="U87" i="1"/>
  <c r="V87" i="1"/>
  <c r="W87" i="1"/>
  <c r="X87" i="1"/>
  <c r="Y87" i="1"/>
  <c r="Z87" i="1"/>
  <c r="AA87" i="1"/>
  <c r="AB87" i="1"/>
  <c r="AC87" i="1"/>
  <c r="AD87" i="1"/>
  <c r="AE87" i="1"/>
  <c r="C87" i="1"/>
  <c r="A87" i="1" s="1"/>
  <c r="B87" i="1"/>
  <c r="A86" i="1"/>
  <c r="B86" i="1"/>
  <c r="C86" i="1"/>
  <c r="R85" i="1"/>
  <c r="S85" i="1"/>
  <c r="T85" i="1"/>
  <c r="U85" i="1"/>
  <c r="V85" i="1"/>
  <c r="W85" i="1"/>
  <c r="X85" i="1"/>
  <c r="Y85" i="1"/>
  <c r="Z85" i="1"/>
  <c r="AA85" i="1"/>
  <c r="AB85" i="1"/>
  <c r="AC85" i="1"/>
  <c r="AD85" i="1"/>
  <c r="AE85" i="1"/>
  <c r="R86" i="1"/>
  <c r="S86" i="1"/>
  <c r="T86" i="1"/>
  <c r="U86" i="1"/>
  <c r="V86" i="1"/>
  <c r="W86" i="1"/>
  <c r="X86" i="1"/>
  <c r="Y86" i="1"/>
  <c r="Z86" i="1"/>
  <c r="AA86" i="1"/>
  <c r="AB86" i="1"/>
  <c r="AC86" i="1"/>
  <c r="AD86" i="1"/>
  <c r="AE86" i="1"/>
  <c r="C85" i="1"/>
  <c r="B85" i="1"/>
  <c r="AE84" i="1" l="1"/>
  <c r="AD84" i="1"/>
  <c r="AC84" i="1"/>
  <c r="AB84" i="1"/>
  <c r="AA84" i="1"/>
  <c r="Z84" i="1"/>
  <c r="Y84" i="1"/>
  <c r="X84" i="1"/>
  <c r="W84" i="1"/>
  <c r="V84" i="1"/>
  <c r="U84" i="1"/>
  <c r="T84" i="1"/>
  <c r="S84" i="1"/>
  <c r="R84" i="1"/>
  <c r="R83" i="1" l="1"/>
  <c r="S83" i="1"/>
  <c r="T83" i="1"/>
  <c r="U83" i="1"/>
  <c r="V83" i="1"/>
  <c r="W83" i="1"/>
  <c r="X83" i="1"/>
  <c r="Y83" i="1"/>
  <c r="Z83" i="1"/>
  <c r="AA83" i="1"/>
  <c r="AB83" i="1"/>
  <c r="AC83" i="1"/>
  <c r="AD83" i="1"/>
  <c r="AE83" i="1"/>
  <c r="V80" i="1" l="1"/>
  <c r="R82" i="1" l="1"/>
  <c r="S82" i="1"/>
  <c r="T82" i="1"/>
  <c r="U82" i="1"/>
  <c r="V82" i="1"/>
  <c r="W82" i="1"/>
  <c r="X82" i="1"/>
  <c r="Y82" i="1"/>
  <c r="Z82" i="1"/>
  <c r="AA82" i="1"/>
  <c r="AB82" i="1"/>
  <c r="AC82" i="1"/>
  <c r="AD82" i="1"/>
  <c r="AE82" i="1"/>
  <c r="R81" i="1" l="1"/>
  <c r="S81" i="1"/>
  <c r="T81" i="1"/>
  <c r="U81" i="1"/>
  <c r="V81" i="1"/>
  <c r="W81" i="1"/>
  <c r="X81" i="1"/>
  <c r="Y81" i="1"/>
  <c r="Z81" i="1"/>
  <c r="AA81" i="1"/>
  <c r="AB81" i="1"/>
  <c r="AC81" i="1"/>
  <c r="AD81" i="1"/>
  <c r="AE81" i="1"/>
  <c r="R80" i="1" l="1"/>
  <c r="S80" i="1"/>
  <c r="T80" i="1"/>
  <c r="U80" i="1"/>
  <c r="W80" i="1"/>
  <c r="X80" i="1"/>
  <c r="Y80" i="1"/>
  <c r="Z80" i="1"/>
  <c r="AA80" i="1"/>
  <c r="AB80" i="1"/>
  <c r="AC80" i="1"/>
  <c r="AE80" i="1" l="1"/>
  <c r="AD80" i="1"/>
  <c r="D5" i="56" l="1"/>
  <c r="A5" i="56"/>
  <c r="R79" i="1" l="1"/>
  <c r="S79" i="1"/>
  <c r="T79" i="1"/>
  <c r="U79" i="1"/>
  <c r="V79" i="1"/>
  <c r="W79" i="1"/>
  <c r="X79" i="1"/>
  <c r="Y79" i="1"/>
  <c r="Z79" i="1"/>
  <c r="AA79" i="1"/>
  <c r="AB79" i="1"/>
  <c r="AC79" i="1"/>
  <c r="AD79" i="1"/>
  <c r="AE79" i="1"/>
  <c r="A85" i="1" l="1"/>
  <c r="R78" i="1"/>
  <c r="S78" i="1"/>
  <c r="T78" i="1"/>
  <c r="U78" i="1"/>
  <c r="V78" i="1"/>
  <c r="W78" i="1"/>
  <c r="X78" i="1"/>
  <c r="Y78" i="1"/>
  <c r="Z78" i="1"/>
  <c r="AA78" i="1"/>
  <c r="AB78" i="1"/>
  <c r="AC78" i="1"/>
  <c r="AD78" i="1"/>
  <c r="AE78" i="1"/>
  <c r="R77" i="1" l="1"/>
  <c r="AE77" i="1"/>
  <c r="AD77" i="1"/>
  <c r="AC77" i="1"/>
  <c r="AB77" i="1"/>
  <c r="AA77" i="1"/>
  <c r="Z77" i="1"/>
  <c r="Y77" i="1"/>
  <c r="X77" i="1"/>
  <c r="W77" i="1"/>
  <c r="V77" i="1"/>
  <c r="U77" i="1"/>
  <c r="T77" i="1"/>
  <c r="S77" i="1"/>
  <c r="AE76" i="1" l="1"/>
  <c r="AD76" i="1"/>
  <c r="AC76" i="1"/>
  <c r="AB76" i="1"/>
  <c r="AA76" i="1"/>
  <c r="Z76" i="1"/>
  <c r="Y76" i="1"/>
  <c r="X76" i="1"/>
  <c r="W76" i="1"/>
  <c r="V76" i="1"/>
  <c r="U76" i="1"/>
  <c r="T76" i="1"/>
  <c r="S76" i="1"/>
  <c r="R76" i="1"/>
  <c r="D7" i="56" l="1"/>
  <c r="A7" i="56"/>
  <c r="E19" i="56"/>
  <c r="E18" i="56"/>
  <c r="E17" i="56"/>
  <c r="E16" i="56"/>
  <c r="D19" i="56"/>
  <c r="D18" i="56"/>
  <c r="D17" i="56"/>
  <c r="D16" i="56"/>
  <c r="B19" i="56"/>
  <c r="B18" i="56"/>
  <c r="B17" i="56"/>
  <c r="B16" i="56"/>
  <c r="A19" i="56"/>
  <c r="A18" i="56"/>
  <c r="A17" i="56"/>
  <c r="A16" i="56"/>
  <c r="A6" i="56"/>
  <c r="E15" i="56"/>
  <c r="E14" i="56"/>
  <c r="E13" i="56"/>
  <c r="E12" i="56"/>
  <c r="E11" i="56"/>
  <c r="E10" i="56"/>
  <c r="E9" i="56"/>
  <c r="B15" i="56"/>
  <c r="B14" i="56"/>
  <c r="B13" i="56"/>
  <c r="B12" i="56"/>
  <c r="B11" i="56"/>
  <c r="B10" i="56"/>
  <c r="B9" i="56"/>
  <c r="D15" i="56"/>
  <c r="D14" i="56"/>
  <c r="D13" i="56"/>
  <c r="D12" i="56"/>
  <c r="D11" i="56"/>
  <c r="D10" i="56"/>
  <c r="D9" i="56"/>
  <c r="D8" i="56"/>
  <c r="A15" i="56"/>
  <c r="A14" i="56"/>
  <c r="A13" i="56"/>
  <c r="A12" i="56"/>
  <c r="A11" i="56"/>
  <c r="A10" i="56"/>
  <c r="A9" i="56"/>
  <c r="A8" i="56"/>
  <c r="E8" i="56"/>
  <c r="B8" i="56"/>
  <c r="R74" i="1" l="1"/>
  <c r="R72" i="1"/>
  <c r="V72" i="1"/>
  <c r="Z12" i="1" l="1"/>
  <c r="X16" i="1"/>
  <c r="Z24" i="1"/>
  <c r="Z25" i="1"/>
  <c r="Z71" i="1" l="1"/>
  <c r="R60" i="1" l="1"/>
  <c r="S60" i="1"/>
  <c r="T60" i="1"/>
  <c r="U60" i="1"/>
  <c r="V60" i="1"/>
  <c r="W60" i="1"/>
  <c r="X60" i="1"/>
  <c r="Y60" i="1"/>
  <c r="Z60" i="1"/>
  <c r="AA60" i="1"/>
  <c r="R61" i="1"/>
  <c r="S61" i="1"/>
  <c r="T61" i="1"/>
  <c r="U61" i="1"/>
  <c r="V61" i="1"/>
  <c r="W61" i="1"/>
  <c r="X61" i="1"/>
  <c r="Y61" i="1"/>
  <c r="Z61" i="1"/>
  <c r="AA61" i="1"/>
  <c r="R62" i="1"/>
  <c r="S62" i="1"/>
  <c r="T62" i="1"/>
  <c r="U62" i="1"/>
  <c r="V62" i="1"/>
  <c r="W62" i="1"/>
  <c r="X62" i="1"/>
  <c r="Y62" i="1"/>
  <c r="Z62" i="1"/>
  <c r="AA62" i="1"/>
  <c r="R63" i="1"/>
  <c r="S63" i="1"/>
  <c r="T63" i="1"/>
  <c r="U63" i="1"/>
  <c r="V63" i="1"/>
  <c r="W63" i="1"/>
  <c r="X63" i="1"/>
  <c r="Y63" i="1"/>
  <c r="Z63" i="1"/>
  <c r="AA63" i="1"/>
  <c r="R64" i="1"/>
  <c r="S64" i="1"/>
  <c r="T64" i="1"/>
  <c r="U64" i="1"/>
  <c r="V64" i="1"/>
  <c r="W64" i="1"/>
  <c r="X64" i="1"/>
  <c r="Y64" i="1"/>
  <c r="Z64" i="1"/>
  <c r="AA64" i="1"/>
  <c r="R65" i="1"/>
  <c r="S65" i="1"/>
  <c r="T65" i="1"/>
  <c r="U65" i="1"/>
  <c r="V65" i="1"/>
  <c r="W65" i="1"/>
  <c r="X65" i="1"/>
  <c r="Y65" i="1"/>
  <c r="Z65" i="1"/>
  <c r="AA65" i="1"/>
  <c r="R66" i="1"/>
  <c r="S66" i="1"/>
  <c r="T66" i="1"/>
  <c r="U66" i="1"/>
  <c r="V66" i="1"/>
  <c r="W66" i="1"/>
  <c r="X66" i="1"/>
  <c r="Y66" i="1"/>
  <c r="Z66" i="1"/>
  <c r="AA66" i="1"/>
  <c r="R67" i="1"/>
  <c r="S67" i="1"/>
  <c r="T67" i="1"/>
  <c r="U67" i="1"/>
  <c r="V67" i="1"/>
  <c r="W67" i="1"/>
  <c r="X67" i="1"/>
  <c r="Y67" i="1"/>
  <c r="Z67" i="1"/>
  <c r="AA67" i="1"/>
  <c r="R68" i="1"/>
  <c r="S68" i="1"/>
  <c r="T68" i="1"/>
  <c r="U68" i="1"/>
  <c r="V68" i="1"/>
  <c r="W68" i="1"/>
  <c r="X68" i="1"/>
  <c r="Y68" i="1"/>
  <c r="Z68" i="1"/>
  <c r="AA68" i="1"/>
  <c r="R69" i="1"/>
  <c r="S69" i="1"/>
  <c r="T69" i="1"/>
  <c r="U69" i="1"/>
  <c r="V69" i="1"/>
  <c r="W69" i="1"/>
  <c r="X69" i="1"/>
  <c r="Y69" i="1"/>
  <c r="Z69" i="1"/>
  <c r="AA69" i="1"/>
  <c r="AD28" i="1" l="1"/>
  <c r="AB28" i="1"/>
  <c r="AC28" i="1"/>
  <c r="AD25" i="1"/>
  <c r="AD24" i="1"/>
  <c r="AA47" i="1" l="1"/>
  <c r="AA46" i="1"/>
  <c r="AA45" i="1"/>
  <c r="AA44" i="1"/>
  <c r="Z47" i="1"/>
  <c r="Z46" i="1"/>
  <c r="Z45" i="1"/>
  <c r="Z44" i="1"/>
  <c r="AA51" i="1"/>
  <c r="AA50" i="1"/>
  <c r="AA49" i="1"/>
  <c r="AA48" i="1"/>
  <c r="Z51" i="1"/>
  <c r="Z50" i="1"/>
  <c r="Z49" i="1"/>
  <c r="Z48" i="1"/>
  <c r="AE51" i="1"/>
  <c r="AE50" i="1"/>
  <c r="AE49" i="1"/>
  <c r="AE48" i="1"/>
  <c r="AD51" i="1"/>
  <c r="AD50" i="1"/>
  <c r="AD49" i="1"/>
  <c r="AD48" i="1"/>
  <c r="AE47" i="1"/>
  <c r="AE46" i="1"/>
  <c r="AE45" i="1"/>
  <c r="AE44" i="1"/>
  <c r="AD47" i="1"/>
  <c r="AD46" i="1"/>
  <c r="AD45" i="1"/>
  <c r="AD44" i="1"/>
  <c r="Y47" i="1"/>
  <c r="Y46" i="1"/>
  <c r="Y45" i="1"/>
  <c r="Y44" i="1"/>
  <c r="X47" i="1"/>
  <c r="X46" i="1"/>
  <c r="X45" i="1"/>
  <c r="X44" i="1"/>
  <c r="Y51" i="1"/>
  <c r="Y50" i="1"/>
  <c r="Y49" i="1"/>
  <c r="Y48" i="1"/>
  <c r="X51" i="1"/>
  <c r="X50" i="1"/>
  <c r="X49" i="1"/>
  <c r="X48" i="1"/>
  <c r="AC51" i="1"/>
  <c r="AC50" i="1"/>
  <c r="AC49" i="1"/>
  <c r="AC48" i="1"/>
  <c r="AB51" i="1"/>
  <c r="AB50" i="1"/>
  <c r="AB49" i="1"/>
  <c r="AB48" i="1"/>
  <c r="AC47" i="1"/>
  <c r="AC46" i="1"/>
  <c r="AC45" i="1"/>
  <c r="AC44" i="1"/>
  <c r="AB47" i="1"/>
  <c r="AB46" i="1"/>
  <c r="AB45" i="1"/>
  <c r="AB44" i="1"/>
  <c r="R48" i="1"/>
  <c r="U51" i="1"/>
  <c r="U50" i="1"/>
  <c r="U49" i="1"/>
  <c r="U48" i="1"/>
  <c r="T51" i="1"/>
  <c r="T50" i="1"/>
  <c r="T49" i="1"/>
  <c r="T48" i="1"/>
  <c r="U47" i="1"/>
  <c r="U46" i="1"/>
  <c r="U45" i="1"/>
  <c r="U44" i="1"/>
  <c r="T47" i="1"/>
  <c r="T46" i="1"/>
  <c r="T45" i="1"/>
  <c r="T44" i="1"/>
  <c r="S51" i="1"/>
  <c r="S50" i="1"/>
  <c r="S49" i="1"/>
  <c r="S48" i="1"/>
  <c r="R51" i="1"/>
  <c r="R50" i="1"/>
  <c r="R49" i="1"/>
  <c r="S47" i="1"/>
  <c r="S46" i="1"/>
  <c r="S45" i="1"/>
  <c r="S44" i="1"/>
  <c r="R47" i="1"/>
  <c r="R46" i="1"/>
  <c r="R45" i="1"/>
  <c r="R44" i="1"/>
  <c r="Z8" i="1"/>
  <c r="AE25" i="1"/>
  <c r="AE24" i="1"/>
  <c r="AE23" i="1"/>
  <c r="AD23" i="1"/>
  <c r="AE22" i="1"/>
  <c r="AD22" i="1"/>
  <c r="AE21" i="1"/>
  <c r="AD21" i="1"/>
  <c r="AE20" i="1"/>
  <c r="AD20" i="1"/>
  <c r="AE19" i="1"/>
  <c r="AD19" i="1"/>
  <c r="AE18" i="1"/>
  <c r="AD18" i="1"/>
  <c r="AE17" i="1"/>
  <c r="AD17" i="1"/>
  <c r="AE16" i="1"/>
  <c r="AD16" i="1"/>
  <c r="AE15" i="1"/>
  <c r="AD15" i="1"/>
  <c r="AE14" i="1"/>
  <c r="AD14" i="1"/>
  <c r="AE13" i="1"/>
  <c r="AD13" i="1"/>
  <c r="AE12" i="1"/>
  <c r="AD12" i="1"/>
  <c r="AE11" i="1"/>
  <c r="AD11" i="1"/>
  <c r="AE10" i="1"/>
  <c r="AD10" i="1"/>
  <c r="AE9" i="1"/>
  <c r="AD9" i="1"/>
  <c r="AE8" i="1"/>
  <c r="AD8" i="1"/>
  <c r="AE7" i="1"/>
  <c r="AD7" i="1"/>
  <c r="AE6" i="1"/>
  <c r="AD6" i="1"/>
  <c r="AE5" i="1"/>
  <c r="AD5" i="1"/>
  <c r="AE4" i="1"/>
  <c r="AD4" i="1"/>
  <c r="Z4" i="1"/>
  <c r="AA4" i="1"/>
  <c r="Z5" i="1"/>
  <c r="AA5" i="1"/>
  <c r="Z6" i="1"/>
  <c r="AA6" i="1"/>
  <c r="Z7" i="1"/>
  <c r="AA7" i="1"/>
  <c r="AA8" i="1"/>
  <c r="Z9" i="1"/>
  <c r="AA9" i="1"/>
  <c r="Z10" i="1"/>
  <c r="AA10" i="1"/>
  <c r="Z11" i="1"/>
  <c r="AA11" i="1"/>
  <c r="AA12" i="1"/>
  <c r="Z13" i="1"/>
  <c r="AA13" i="1"/>
  <c r="Z14" i="1"/>
  <c r="AA14" i="1"/>
  <c r="Z15" i="1"/>
  <c r="AA15" i="1"/>
  <c r="Z16" i="1"/>
  <c r="AA16" i="1"/>
  <c r="Z17" i="1"/>
  <c r="AA17" i="1"/>
  <c r="Z18" i="1"/>
  <c r="AA18" i="1"/>
  <c r="Z19" i="1"/>
  <c r="AA19" i="1"/>
  <c r="Z20" i="1"/>
  <c r="AA20" i="1"/>
  <c r="Z21" i="1"/>
  <c r="AA21" i="1"/>
  <c r="Z22" i="1"/>
  <c r="AA22" i="1"/>
  <c r="Z23" i="1"/>
  <c r="AA23" i="1"/>
  <c r="AB7" i="1"/>
  <c r="AC7" i="1"/>
  <c r="AB8" i="1"/>
  <c r="AC8" i="1"/>
  <c r="AB9" i="1"/>
  <c r="AC9" i="1"/>
  <c r="AB10" i="1"/>
  <c r="AC10" i="1"/>
  <c r="AB11" i="1"/>
  <c r="AC11" i="1"/>
  <c r="AB12" i="1"/>
  <c r="AC12" i="1"/>
  <c r="AB13" i="1"/>
  <c r="AC13" i="1"/>
  <c r="AB14" i="1"/>
  <c r="AC14" i="1"/>
  <c r="AB15" i="1"/>
  <c r="AC15" i="1"/>
  <c r="AB16" i="1"/>
  <c r="AC16" i="1"/>
  <c r="AB17" i="1"/>
  <c r="AC17" i="1"/>
  <c r="AB18" i="1"/>
  <c r="AC18" i="1"/>
  <c r="AB19" i="1"/>
  <c r="AC19" i="1"/>
  <c r="AB20" i="1"/>
  <c r="AC20" i="1"/>
  <c r="AB21" i="1"/>
  <c r="AC21" i="1"/>
  <c r="AB22" i="1"/>
  <c r="AC22" i="1"/>
  <c r="AB23" i="1"/>
  <c r="AC23" i="1"/>
  <c r="X7" i="1"/>
  <c r="Y7" i="1"/>
  <c r="X8" i="1"/>
  <c r="Y8" i="1"/>
  <c r="X9" i="1"/>
  <c r="Y9" i="1"/>
  <c r="X10" i="1"/>
  <c r="Y10" i="1"/>
  <c r="X11" i="1"/>
  <c r="Y11" i="1"/>
  <c r="X12" i="1"/>
  <c r="Y12" i="1"/>
  <c r="X13" i="1"/>
  <c r="Y13" i="1"/>
  <c r="X14" i="1"/>
  <c r="Y14" i="1"/>
  <c r="X15" i="1"/>
  <c r="Y15" i="1"/>
  <c r="Y16" i="1"/>
  <c r="X17" i="1"/>
  <c r="Y17" i="1"/>
  <c r="X18" i="1"/>
  <c r="Y18" i="1"/>
  <c r="X19" i="1"/>
  <c r="Y19" i="1"/>
  <c r="X20" i="1"/>
  <c r="Y20" i="1"/>
  <c r="X21" i="1"/>
  <c r="Y21" i="1"/>
  <c r="X22" i="1"/>
  <c r="Y22" i="1"/>
  <c r="X23" i="1"/>
  <c r="Y23" i="1"/>
  <c r="AE75" i="1"/>
  <c r="AD75" i="1"/>
  <c r="AC75" i="1"/>
  <c r="AB75" i="1"/>
  <c r="AA75" i="1"/>
  <c r="Z75" i="1"/>
  <c r="Y75" i="1"/>
  <c r="X75" i="1"/>
  <c r="W75" i="1"/>
  <c r="V75" i="1"/>
  <c r="U75" i="1"/>
  <c r="T75" i="1"/>
  <c r="S75" i="1"/>
  <c r="R75" i="1"/>
  <c r="V44" i="1"/>
  <c r="W44" i="1"/>
  <c r="V45" i="1"/>
  <c r="W45" i="1"/>
  <c r="V46" i="1"/>
  <c r="W46" i="1"/>
  <c r="V47" i="1"/>
  <c r="W47" i="1"/>
  <c r="V48" i="1"/>
  <c r="W48" i="1"/>
  <c r="V49" i="1"/>
  <c r="W49" i="1"/>
  <c r="V50" i="1"/>
  <c r="W50" i="1"/>
  <c r="V51" i="1"/>
  <c r="W51" i="1"/>
  <c r="R52" i="1"/>
  <c r="S52" i="1"/>
  <c r="T52" i="1"/>
  <c r="U52" i="1"/>
  <c r="V52" i="1"/>
  <c r="W52" i="1"/>
  <c r="X52" i="1"/>
  <c r="Y52" i="1"/>
  <c r="Z52" i="1"/>
  <c r="AA52" i="1"/>
  <c r="AB52" i="1"/>
  <c r="AC52" i="1"/>
  <c r="AD52" i="1"/>
  <c r="AE52" i="1"/>
  <c r="R53" i="1"/>
  <c r="S53" i="1"/>
  <c r="T53" i="1"/>
  <c r="U53" i="1"/>
  <c r="V53" i="1"/>
  <c r="W53" i="1"/>
  <c r="X53" i="1"/>
  <c r="Y53" i="1"/>
  <c r="Z53" i="1"/>
  <c r="AA53" i="1"/>
  <c r="AB53" i="1"/>
  <c r="AC53" i="1"/>
  <c r="AD53" i="1"/>
  <c r="AE53" i="1"/>
  <c r="R54" i="1"/>
  <c r="S54" i="1"/>
  <c r="T54" i="1"/>
  <c r="U54" i="1"/>
  <c r="V54" i="1"/>
  <c r="W54" i="1"/>
  <c r="X54" i="1"/>
  <c r="Y54" i="1"/>
  <c r="Z54" i="1"/>
  <c r="AA54" i="1"/>
  <c r="AB54" i="1"/>
  <c r="AC54" i="1"/>
  <c r="AD54" i="1"/>
  <c r="AE54" i="1"/>
  <c r="R55" i="1"/>
  <c r="S55" i="1"/>
  <c r="T55" i="1"/>
  <c r="U55" i="1"/>
  <c r="V55" i="1"/>
  <c r="W55" i="1"/>
  <c r="X55" i="1"/>
  <c r="Y55" i="1"/>
  <c r="Z55" i="1"/>
  <c r="AA55" i="1"/>
  <c r="AB55" i="1"/>
  <c r="AC55" i="1"/>
  <c r="AD55" i="1"/>
  <c r="AE55" i="1"/>
  <c r="R56" i="1"/>
  <c r="S56" i="1"/>
  <c r="T56" i="1"/>
  <c r="U56" i="1"/>
  <c r="V56" i="1"/>
  <c r="W56" i="1"/>
  <c r="X56" i="1"/>
  <c r="Y56" i="1"/>
  <c r="Z56" i="1"/>
  <c r="AA56" i="1"/>
  <c r="AB56" i="1"/>
  <c r="AC56" i="1"/>
  <c r="AD56" i="1"/>
  <c r="AE56" i="1"/>
  <c r="R57" i="1"/>
  <c r="S57" i="1"/>
  <c r="T57" i="1"/>
  <c r="U57" i="1"/>
  <c r="V57" i="1"/>
  <c r="W57" i="1"/>
  <c r="X57" i="1"/>
  <c r="Y57" i="1"/>
  <c r="Z57" i="1"/>
  <c r="AA57" i="1"/>
  <c r="AB57" i="1"/>
  <c r="AC57" i="1"/>
  <c r="AD57" i="1"/>
  <c r="AE57" i="1"/>
  <c r="R58" i="1"/>
  <c r="S58" i="1"/>
  <c r="T58" i="1"/>
  <c r="U58" i="1"/>
  <c r="V58" i="1"/>
  <c r="W58" i="1"/>
  <c r="X58" i="1"/>
  <c r="Y58" i="1"/>
  <c r="Z58" i="1"/>
  <c r="AA58" i="1"/>
  <c r="AB58" i="1"/>
  <c r="AC58" i="1"/>
  <c r="AD58" i="1"/>
  <c r="AE58" i="1"/>
  <c r="R59" i="1"/>
  <c r="S59" i="1"/>
  <c r="T59" i="1"/>
  <c r="U59" i="1"/>
  <c r="V59" i="1"/>
  <c r="W59" i="1"/>
  <c r="X59" i="1"/>
  <c r="Y59" i="1"/>
  <c r="Z59" i="1"/>
  <c r="AA59" i="1"/>
  <c r="AB59" i="1"/>
  <c r="AC59" i="1"/>
  <c r="AD59" i="1"/>
  <c r="AE59" i="1"/>
  <c r="AB60" i="1"/>
  <c r="AC60" i="1"/>
  <c r="AD60" i="1"/>
  <c r="AE60" i="1"/>
  <c r="AB61" i="1"/>
  <c r="AC61" i="1"/>
  <c r="AD61" i="1"/>
  <c r="AE61" i="1"/>
  <c r="AB62" i="1"/>
  <c r="AC62" i="1"/>
  <c r="AD62" i="1"/>
  <c r="AE62" i="1"/>
  <c r="AB63" i="1"/>
  <c r="AC63" i="1"/>
  <c r="AD63" i="1"/>
  <c r="AE63" i="1"/>
  <c r="AB64" i="1"/>
  <c r="AC64" i="1"/>
  <c r="AD64" i="1"/>
  <c r="AE64" i="1"/>
  <c r="AB65" i="1"/>
  <c r="AC65" i="1"/>
  <c r="AD65" i="1"/>
  <c r="AE65" i="1"/>
  <c r="AB66" i="1"/>
  <c r="AC66" i="1"/>
  <c r="AD66" i="1"/>
  <c r="AE66" i="1"/>
  <c r="AB67" i="1"/>
  <c r="AC67" i="1"/>
  <c r="AD67" i="1"/>
  <c r="AE67" i="1"/>
  <c r="AB68" i="1"/>
  <c r="AC68" i="1"/>
  <c r="AD68" i="1"/>
  <c r="AE68" i="1"/>
  <c r="AB69" i="1"/>
  <c r="AC69" i="1"/>
  <c r="AD69" i="1"/>
  <c r="AE69" i="1"/>
  <c r="R70" i="1"/>
  <c r="S70" i="1"/>
  <c r="T70" i="1"/>
  <c r="U70" i="1"/>
  <c r="V70" i="1"/>
  <c r="W70" i="1"/>
  <c r="X70" i="1"/>
  <c r="Y70" i="1"/>
  <c r="Z70" i="1"/>
  <c r="AA70" i="1"/>
  <c r="AB70" i="1"/>
  <c r="AC70" i="1"/>
  <c r="AD70" i="1"/>
  <c r="AE70" i="1"/>
  <c r="R71" i="1"/>
  <c r="S71" i="1"/>
  <c r="T71" i="1"/>
  <c r="U71" i="1"/>
  <c r="V71" i="1"/>
  <c r="W71" i="1"/>
  <c r="X71" i="1"/>
  <c r="Y71" i="1"/>
  <c r="AA71" i="1"/>
  <c r="AB71" i="1"/>
  <c r="AC71" i="1"/>
  <c r="AD71" i="1"/>
  <c r="AE71" i="1"/>
  <c r="S72" i="1"/>
  <c r="T72" i="1"/>
  <c r="U72" i="1"/>
  <c r="W72" i="1"/>
  <c r="X72" i="1"/>
  <c r="Y72" i="1"/>
  <c r="Z72" i="1"/>
  <c r="AA72" i="1"/>
  <c r="AB72" i="1"/>
  <c r="AC72" i="1"/>
  <c r="AD72" i="1"/>
  <c r="AE72" i="1"/>
  <c r="R73" i="1"/>
  <c r="S73" i="1"/>
  <c r="T73" i="1"/>
  <c r="U73" i="1"/>
  <c r="V73" i="1"/>
  <c r="W73" i="1"/>
  <c r="X73" i="1"/>
  <c r="Y73" i="1"/>
  <c r="Z73" i="1"/>
  <c r="AA73" i="1"/>
  <c r="AB73" i="1"/>
  <c r="AC73" i="1"/>
  <c r="AD73" i="1"/>
  <c r="AE73" i="1"/>
  <c r="S74" i="1"/>
  <c r="T74" i="1"/>
  <c r="U74" i="1"/>
  <c r="V74" i="1"/>
  <c r="W74" i="1"/>
  <c r="X74" i="1"/>
  <c r="Y74" i="1"/>
  <c r="Z74" i="1"/>
  <c r="AA74" i="1"/>
  <c r="AB74" i="1"/>
  <c r="AC74" i="1"/>
  <c r="AD74" i="1"/>
  <c r="AE74" i="1"/>
  <c r="R43" i="1"/>
  <c r="AB42" i="1"/>
  <c r="AC42" i="1"/>
  <c r="AB43" i="1"/>
  <c r="AC43" i="1"/>
  <c r="AE43" i="1"/>
  <c r="AD43" i="1"/>
  <c r="AE42" i="1"/>
  <c r="AD42" i="1"/>
  <c r="AA42" i="1"/>
  <c r="R42" i="1"/>
  <c r="AD29" i="1"/>
  <c r="AD32" i="1"/>
  <c r="AD33" i="1"/>
  <c r="AD36" i="1"/>
  <c r="AD37" i="1"/>
  <c r="AB38" i="1"/>
  <c r="X27" i="1"/>
  <c r="Y24" i="1"/>
  <c r="X24" i="1"/>
  <c r="AA43" i="1"/>
  <c r="Z43" i="1"/>
  <c r="Z42" i="1"/>
  <c r="AA41" i="1"/>
  <c r="Z41" i="1"/>
  <c r="AA40" i="1"/>
  <c r="Z40" i="1"/>
  <c r="AA39" i="1"/>
  <c r="Z39" i="1"/>
  <c r="AA38" i="1"/>
  <c r="Z38" i="1"/>
  <c r="AA37" i="1"/>
  <c r="Z37" i="1"/>
  <c r="AA36" i="1"/>
  <c r="Z36" i="1"/>
  <c r="AA35" i="1"/>
  <c r="Z35" i="1"/>
  <c r="AA34" i="1"/>
  <c r="Z34" i="1"/>
  <c r="AA33" i="1"/>
  <c r="Z33" i="1"/>
  <c r="AA32" i="1"/>
  <c r="Z32" i="1"/>
  <c r="AA31" i="1"/>
  <c r="Z31" i="1"/>
  <c r="AA30" i="1"/>
  <c r="Z30" i="1"/>
  <c r="AA29" i="1"/>
  <c r="Z29" i="1"/>
  <c r="AA28" i="1"/>
  <c r="Z28" i="1"/>
  <c r="AA27" i="1"/>
  <c r="Z27" i="1"/>
  <c r="AA26" i="1"/>
  <c r="Z26" i="1"/>
  <c r="AA25" i="1"/>
  <c r="AA24" i="1"/>
  <c r="Y43" i="1"/>
  <c r="X43" i="1"/>
  <c r="Y42" i="1"/>
  <c r="X42" i="1"/>
  <c r="Y41" i="1"/>
  <c r="X41" i="1"/>
  <c r="Y40" i="1"/>
  <c r="X40" i="1"/>
  <c r="Y39" i="1"/>
  <c r="X39" i="1"/>
  <c r="Y38" i="1"/>
  <c r="X38" i="1"/>
  <c r="Y37" i="1"/>
  <c r="X37" i="1"/>
  <c r="Y36" i="1"/>
  <c r="X36" i="1"/>
  <c r="Y35" i="1"/>
  <c r="X35" i="1"/>
  <c r="Y34" i="1"/>
  <c r="X34" i="1"/>
  <c r="Y33" i="1"/>
  <c r="X33" i="1"/>
  <c r="Y32" i="1"/>
  <c r="X32" i="1"/>
  <c r="Y31" i="1"/>
  <c r="X31" i="1"/>
  <c r="Y30" i="1"/>
  <c r="X30" i="1"/>
  <c r="Y29" i="1"/>
  <c r="X29" i="1"/>
  <c r="Y28" i="1"/>
  <c r="X28" i="1"/>
  <c r="Y27" i="1"/>
  <c r="Y26" i="1"/>
  <c r="X26" i="1"/>
  <c r="Y25" i="1"/>
  <c r="X25" i="1"/>
  <c r="W24" i="1"/>
  <c r="W41" i="1"/>
  <c r="V41" i="1"/>
  <c r="U41" i="1"/>
  <c r="T41" i="1"/>
  <c r="S41" i="1"/>
  <c r="R40" i="1"/>
  <c r="R41" i="1"/>
  <c r="V40" i="1"/>
  <c r="S36" i="1"/>
  <c r="S37" i="1"/>
  <c r="S38" i="1"/>
  <c r="S39" i="1"/>
  <c r="R38" i="1"/>
  <c r="R39" i="1"/>
  <c r="R37" i="1"/>
  <c r="R36" i="1"/>
  <c r="V31" i="1"/>
  <c r="S32" i="1"/>
  <c r="S33" i="1"/>
  <c r="S34" i="1"/>
  <c r="S35" i="1"/>
  <c r="W32" i="1"/>
  <c r="W33" i="1"/>
  <c r="W34" i="1"/>
  <c r="W35" i="1"/>
  <c r="R32" i="1"/>
  <c r="R33" i="1"/>
  <c r="R34" i="1"/>
  <c r="R35" i="1"/>
  <c r="V32" i="1"/>
  <c r="V33" i="1"/>
  <c r="V34" i="1"/>
  <c r="V35" i="1"/>
  <c r="W28" i="1"/>
  <c r="S29" i="1"/>
  <c r="R29" i="1"/>
  <c r="W27" i="1"/>
  <c r="V27" i="1"/>
  <c r="V28" i="1"/>
  <c r="S24" i="1"/>
  <c r="S25" i="1"/>
  <c r="S26" i="1"/>
  <c r="S27" i="1"/>
  <c r="S28" i="1"/>
  <c r="S30" i="1"/>
  <c r="S31" i="1"/>
  <c r="R24" i="1"/>
  <c r="R25" i="1"/>
  <c r="R26" i="1"/>
  <c r="R27" i="1"/>
  <c r="R28" i="1"/>
  <c r="R30" i="1"/>
  <c r="R31" i="1"/>
  <c r="W25" i="1"/>
  <c r="W26" i="1"/>
  <c r="W29" i="1"/>
  <c r="W30" i="1"/>
  <c r="W31" i="1"/>
  <c r="V24" i="1"/>
  <c r="V25" i="1"/>
  <c r="V26" i="1"/>
  <c r="V29" i="1"/>
  <c r="V30" i="1"/>
  <c r="S20" i="1"/>
  <c r="S21" i="1"/>
  <c r="S22" i="1"/>
  <c r="S23" i="1"/>
  <c r="W20" i="1"/>
  <c r="W21" i="1"/>
  <c r="W22" i="1"/>
  <c r="W23" i="1"/>
  <c r="R20" i="1"/>
  <c r="R21" i="1"/>
  <c r="R22" i="1"/>
  <c r="R23" i="1"/>
  <c r="V20" i="1"/>
  <c r="V21" i="1"/>
  <c r="V22" i="1"/>
  <c r="V23" i="1"/>
  <c r="T26" i="1"/>
  <c r="U26" i="1"/>
  <c r="T27" i="1"/>
  <c r="U27" i="1"/>
  <c r="T28" i="1"/>
  <c r="U28" i="1"/>
  <c r="T29" i="1"/>
  <c r="U29" i="1"/>
  <c r="T30" i="1"/>
  <c r="U30" i="1"/>
  <c r="T31" i="1"/>
  <c r="U31" i="1"/>
  <c r="T32" i="1"/>
  <c r="U32" i="1"/>
  <c r="T33" i="1"/>
  <c r="U33" i="1"/>
  <c r="T34" i="1"/>
  <c r="U34" i="1"/>
  <c r="T35" i="1"/>
  <c r="U35" i="1"/>
  <c r="T36" i="1"/>
  <c r="U36" i="1"/>
  <c r="V36" i="1"/>
  <c r="W36" i="1"/>
  <c r="T37" i="1"/>
  <c r="U37" i="1"/>
  <c r="V37" i="1"/>
  <c r="W37" i="1"/>
  <c r="T38" i="1"/>
  <c r="U38" i="1"/>
  <c r="V38" i="1"/>
  <c r="W38" i="1"/>
  <c r="T39" i="1"/>
  <c r="U39" i="1"/>
  <c r="V39" i="1"/>
  <c r="W39" i="1"/>
  <c r="S40" i="1"/>
  <c r="T40" i="1"/>
  <c r="U40" i="1"/>
  <c r="W40" i="1"/>
  <c r="S42" i="1"/>
  <c r="T42" i="1"/>
  <c r="U42" i="1"/>
  <c r="V42" i="1"/>
  <c r="W42" i="1"/>
  <c r="S43" i="1"/>
  <c r="T43" i="1"/>
  <c r="U43" i="1"/>
  <c r="V43" i="1"/>
  <c r="W43" i="1"/>
  <c r="T20" i="1"/>
  <c r="U20" i="1"/>
  <c r="T21" i="1"/>
  <c r="U21" i="1"/>
  <c r="T22" i="1"/>
  <c r="U22" i="1"/>
  <c r="T23" i="1"/>
  <c r="U23" i="1"/>
  <c r="T24" i="1"/>
  <c r="U24" i="1"/>
  <c r="T25" i="1"/>
  <c r="U25" i="1"/>
  <c r="A5" i="1"/>
  <c r="A4" i="1"/>
  <c r="S12" i="1"/>
  <c r="S13" i="1"/>
  <c r="S14" i="1"/>
  <c r="S15" i="1"/>
  <c r="S16" i="1"/>
  <c r="S17" i="1"/>
  <c r="S18" i="1"/>
  <c r="S19" i="1"/>
  <c r="S9" i="1"/>
  <c r="S10" i="1"/>
  <c r="S11" i="1"/>
  <c r="R12" i="1"/>
  <c r="R13" i="1"/>
  <c r="R14" i="1"/>
  <c r="R15" i="1"/>
  <c r="R16" i="1"/>
  <c r="R17" i="1"/>
  <c r="R18" i="1"/>
  <c r="R19" i="1"/>
  <c r="R9" i="1"/>
  <c r="R10" i="1"/>
  <c r="R11" i="1"/>
  <c r="S8" i="1"/>
  <c r="R8" i="1"/>
  <c r="W8" i="1"/>
  <c r="W12" i="1"/>
  <c r="W9" i="1"/>
  <c r="W13" i="1"/>
  <c r="W10" i="1"/>
  <c r="W14" i="1"/>
  <c r="W11" i="1"/>
  <c r="W15" i="1"/>
  <c r="W16" i="1"/>
  <c r="W17" i="1"/>
  <c r="W18" i="1"/>
  <c r="W19" i="1"/>
  <c r="V8" i="1"/>
  <c r="V12" i="1"/>
  <c r="V9" i="1"/>
  <c r="V13" i="1"/>
  <c r="V10" i="1"/>
  <c r="V14" i="1"/>
  <c r="V11" i="1"/>
  <c r="V15" i="1"/>
  <c r="V16" i="1"/>
  <c r="V17" i="1"/>
  <c r="V18" i="1"/>
  <c r="V19" i="1"/>
  <c r="S7" i="1"/>
  <c r="A6" i="1"/>
  <c r="A7" i="1"/>
  <c r="R7" i="1"/>
  <c r="W7" i="1"/>
  <c r="V7" i="1"/>
  <c r="U8" i="1"/>
  <c r="U9" i="1"/>
  <c r="U10" i="1"/>
  <c r="U11" i="1"/>
  <c r="U12" i="1"/>
  <c r="U13" i="1"/>
  <c r="U14" i="1"/>
  <c r="U15" i="1"/>
  <c r="T8" i="1"/>
  <c r="T9" i="1"/>
  <c r="T10" i="1"/>
  <c r="T11" i="1"/>
  <c r="T12" i="1"/>
  <c r="T13" i="1"/>
  <c r="T14" i="1"/>
  <c r="T15" i="1"/>
  <c r="U19" i="1"/>
  <c r="T19" i="1"/>
  <c r="U18" i="1"/>
  <c r="T18" i="1"/>
  <c r="U17" i="1"/>
  <c r="T17" i="1"/>
  <c r="U16" i="1"/>
  <c r="T16" i="1"/>
  <c r="U7" i="1"/>
  <c r="T7" i="1"/>
  <c r="C8" i="1"/>
  <c r="C12" i="1" s="1"/>
  <c r="C16" i="1" s="1"/>
  <c r="C20" i="1" s="1"/>
  <c r="C24" i="1" s="1"/>
  <c r="C28" i="1" s="1"/>
  <c r="C32" i="1" s="1"/>
  <c r="C36" i="1" s="1"/>
  <c r="C40" i="1" s="1"/>
  <c r="C44" i="1" s="1"/>
  <c r="C48" i="1" s="1"/>
  <c r="C52" i="1" s="1"/>
  <c r="C56" i="1" s="1"/>
  <c r="C60" i="1" s="1"/>
  <c r="C64" i="1" s="1"/>
  <c r="C68" i="1" s="1"/>
  <c r="C72" i="1" s="1"/>
  <c r="C76" i="1" s="1"/>
  <c r="C80" i="1" s="1"/>
  <c r="C84" i="1" s="1"/>
  <c r="C9" i="1"/>
  <c r="C13" i="1" s="1"/>
  <c r="C17" i="1" s="1"/>
  <c r="C21" i="1" s="1"/>
  <c r="C25" i="1" s="1"/>
  <c r="C29" i="1" s="1"/>
  <c r="C33" i="1" s="1"/>
  <c r="C37" i="1" s="1"/>
  <c r="C41" i="1" s="1"/>
  <c r="C45" i="1" s="1"/>
  <c r="C49" i="1" s="1"/>
  <c r="C53" i="1" s="1"/>
  <c r="C57" i="1" s="1"/>
  <c r="C61" i="1" s="1"/>
  <c r="C65" i="1" s="1"/>
  <c r="C69" i="1" s="1"/>
  <c r="C73" i="1" s="1"/>
  <c r="C77" i="1" s="1"/>
  <c r="C81" i="1" s="1"/>
  <c r="C10" i="1"/>
  <c r="C14" i="1" s="1"/>
  <c r="C18" i="1" s="1"/>
  <c r="C22" i="1" s="1"/>
  <c r="C26" i="1" s="1"/>
  <c r="C30" i="1" s="1"/>
  <c r="C34" i="1" s="1"/>
  <c r="C38" i="1" s="1"/>
  <c r="C42" i="1" s="1"/>
  <c r="C46" i="1" s="1"/>
  <c r="C50" i="1" s="1"/>
  <c r="C54" i="1" s="1"/>
  <c r="C58" i="1" s="1"/>
  <c r="C62" i="1" s="1"/>
  <c r="C66" i="1" s="1"/>
  <c r="C70" i="1" s="1"/>
  <c r="C74" i="1" s="1"/>
  <c r="C78" i="1" s="1"/>
  <c r="C82" i="1" s="1"/>
  <c r="C11" i="1"/>
  <c r="C15" i="1" s="1"/>
  <c r="C19" i="1" s="1"/>
  <c r="C23" i="1" s="1"/>
  <c r="C27" i="1" s="1"/>
  <c r="C31" i="1" s="1"/>
  <c r="C35" i="1" s="1"/>
  <c r="C39" i="1" s="1"/>
  <c r="C43" i="1" s="1"/>
  <c r="C47" i="1" s="1"/>
  <c r="C51" i="1" s="1"/>
  <c r="C55" i="1" s="1"/>
  <c r="C59" i="1" s="1"/>
  <c r="C63" i="1" s="1"/>
  <c r="C67" i="1" s="1"/>
  <c r="C71" i="1" s="1"/>
  <c r="C75" i="1" s="1"/>
  <c r="C79" i="1" s="1"/>
  <c r="C83" i="1" s="1"/>
  <c r="B8" i="1"/>
  <c r="B9" i="1"/>
  <c r="B13" i="1" s="1"/>
  <c r="B10" i="1"/>
  <c r="B11" i="1"/>
  <c r="B15" i="1" s="1"/>
  <c r="AC41" i="1"/>
  <c r="AB25" i="1"/>
  <c r="AB39" i="1"/>
  <c r="AC38" i="1"/>
  <c r="AB31" i="1"/>
  <c r="AC30" i="1"/>
  <c r="AB30" i="1"/>
  <c r="AB35" i="1"/>
  <c r="AC34" i="1"/>
  <c r="AB34" i="1"/>
  <c r="AB27" i="1"/>
  <c r="AC26" i="1"/>
  <c r="AB26" i="1"/>
  <c r="AE40" i="1"/>
  <c r="AC37" i="1"/>
  <c r="AE34" i="1"/>
  <c r="AC33" i="1"/>
  <c r="AE30" i="1"/>
  <c r="AC29" i="1"/>
  <c r="AE26" i="1"/>
  <c r="AC25" i="1"/>
  <c r="AE41" i="1"/>
  <c r="AD40" i="1"/>
  <c r="AB41" i="1"/>
  <c r="AC35" i="1"/>
  <c r="AC31" i="1"/>
  <c r="AC27" i="1"/>
  <c r="AC40" i="1"/>
  <c r="AB40" i="1"/>
  <c r="AB37" i="1"/>
  <c r="AC36" i="1"/>
  <c r="AB36" i="1"/>
  <c r="AD35" i="1"/>
  <c r="AD34" i="1"/>
  <c r="AB33" i="1"/>
  <c r="AC32" i="1"/>
  <c r="AB32" i="1"/>
  <c r="AD31" i="1"/>
  <c r="AD30" i="1"/>
  <c r="AB29" i="1"/>
  <c r="AD27" i="1"/>
  <c r="AD26" i="1"/>
  <c r="AB24" i="1"/>
  <c r="AC24" i="1"/>
  <c r="AC39" i="1"/>
  <c r="AD39" i="1"/>
  <c r="AE39" i="1"/>
  <c r="AD41" i="1"/>
  <c r="AD38" i="1"/>
  <c r="AE29" i="1"/>
  <c r="AE33" i="1"/>
  <c r="AE37" i="1"/>
  <c r="AE38" i="1"/>
  <c r="AE28" i="1"/>
  <c r="AE36" i="1"/>
  <c r="AE27" i="1"/>
  <c r="AE31" i="1"/>
  <c r="AE35" i="1"/>
  <c r="AE32" i="1"/>
  <c r="A13" i="1" l="1"/>
  <c r="A9" i="1"/>
  <c r="B17" i="1"/>
  <c r="B19" i="1"/>
  <c r="A15" i="1"/>
  <c r="A11" i="1"/>
  <c r="B14" i="1"/>
  <c r="A10" i="1"/>
  <c r="B12" i="1"/>
  <c r="A8" i="1"/>
  <c r="B21" i="1" l="1"/>
  <c r="A17" i="1"/>
  <c r="B16" i="1"/>
  <c r="A12" i="1"/>
  <c r="A19" i="1"/>
  <c r="B23" i="1"/>
  <c r="A14" i="1"/>
  <c r="B18" i="1"/>
  <c r="A21" i="1" l="1"/>
  <c r="B25" i="1"/>
  <c r="A18" i="1"/>
  <c r="B22" i="1"/>
  <c r="B27" i="1"/>
  <c r="A23" i="1"/>
  <c r="B20" i="1"/>
  <c r="A16" i="1"/>
  <c r="B29" i="1" l="1"/>
  <c r="A25" i="1"/>
  <c r="B31" i="1"/>
  <c r="A27" i="1"/>
  <c r="B24" i="1"/>
  <c r="A20" i="1"/>
  <c r="B26" i="1"/>
  <c r="A22" i="1"/>
  <c r="B33" i="1" l="1"/>
  <c r="A29" i="1"/>
  <c r="A24" i="1"/>
  <c r="B28" i="1"/>
  <c r="B30" i="1"/>
  <c r="A26" i="1"/>
  <c r="B35" i="1"/>
  <c r="A31" i="1"/>
  <c r="A33" i="1" l="1"/>
  <c r="B37" i="1"/>
  <c r="A30" i="1"/>
  <c r="B34" i="1"/>
  <c r="A28" i="1"/>
  <c r="B32" i="1"/>
  <c r="B39" i="1"/>
  <c r="A35" i="1"/>
  <c r="B41" i="1" l="1"/>
  <c r="A37" i="1"/>
  <c r="A39" i="1"/>
  <c r="B43" i="1"/>
  <c r="B38" i="1"/>
  <c r="A34" i="1"/>
  <c r="B36" i="1"/>
  <c r="A32" i="1"/>
  <c r="B45" i="1" l="1"/>
  <c r="A41" i="1"/>
  <c r="B42" i="1"/>
  <c r="A38" i="1"/>
  <c r="B47" i="1"/>
  <c r="A43" i="1"/>
  <c r="A36" i="1"/>
  <c r="B40" i="1"/>
  <c r="A45" i="1" l="1"/>
  <c r="B49" i="1"/>
  <c r="B44" i="1"/>
  <c r="A40" i="1"/>
  <c r="B51" i="1"/>
  <c r="A47" i="1"/>
  <c r="A42" i="1"/>
  <c r="B46" i="1"/>
  <c r="B53" i="1" l="1"/>
  <c r="A49" i="1"/>
  <c r="A44" i="1"/>
  <c r="B48" i="1"/>
  <c r="B50" i="1"/>
  <c r="A46" i="1"/>
  <c r="B55" i="1"/>
  <c r="A51" i="1"/>
  <c r="B57" i="1" l="1"/>
  <c r="A53" i="1"/>
  <c r="A50" i="1"/>
  <c r="B54" i="1"/>
  <c r="A48" i="1"/>
  <c r="B52" i="1"/>
  <c r="B59" i="1"/>
  <c r="A55" i="1"/>
  <c r="B61" i="1" l="1"/>
  <c r="A57" i="1"/>
  <c r="B58" i="1"/>
  <c r="A54" i="1"/>
  <c r="B56" i="1"/>
  <c r="A52" i="1"/>
  <c r="A59" i="1"/>
  <c r="B63" i="1"/>
  <c r="A61" i="1" l="1"/>
  <c r="B65" i="1"/>
  <c r="A63" i="1"/>
  <c r="B67" i="1"/>
  <c r="A56" i="1"/>
  <c r="B60" i="1"/>
  <c r="B62" i="1"/>
  <c r="A58" i="1"/>
  <c r="A65" i="1" l="1"/>
  <c r="B69" i="1"/>
  <c r="B64" i="1"/>
  <c r="A60" i="1"/>
  <c r="A62" i="1"/>
  <c r="B66" i="1"/>
  <c r="A67" i="1"/>
  <c r="B71" i="1"/>
  <c r="A69" i="1" l="1"/>
  <c r="B73" i="1"/>
  <c r="A66" i="1"/>
  <c r="B70" i="1"/>
  <c r="A64" i="1"/>
  <c r="B68" i="1"/>
  <c r="A71" i="1"/>
  <c r="B75" i="1"/>
  <c r="A75" i="1" l="1"/>
  <c r="B79" i="1"/>
  <c r="A73" i="1"/>
  <c r="B77" i="1"/>
  <c r="B74" i="1"/>
  <c r="A70" i="1"/>
  <c r="B72" i="1"/>
  <c r="B76" i="1" s="1"/>
  <c r="B80" i="1" s="1"/>
  <c r="A68" i="1"/>
  <c r="A80" i="1" l="1"/>
  <c r="B84" i="1"/>
  <c r="A84" i="1" s="1"/>
  <c r="A79" i="1"/>
  <c r="B83" i="1"/>
  <c r="A83" i="1" s="1"/>
  <c r="A77" i="1"/>
  <c r="B81" i="1"/>
  <c r="A81" i="1" s="1"/>
  <c r="A74" i="1"/>
  <c r="B78" i="1"/>
  <c r="A72" i="1"/>
  <c r="A76" i="1"/>
  <c r="A78" i="1" l="1"/>
  <c r="B82" i="1"/>
  <c r="A8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Broberg Anders, PLes</author>
    <author>Nenzelius Sofia, PLes</author>
    <author>broand03</author>
  </authors>
  <commentList>
    <comment ref="O6" authorId="0" shapeId="0" xr:uid="{00000000-0006-0000-0600-000001000000}">
      <text>
        <r>
          <rPr>
            <sz val="9"/>
            <color indexed="81"/>
            <rFont val="Tahoma"/>
            <family val="2"/>
          </rPr>
          <t>Före 2009 omfattar statistiken inte norska transittransporter från Norge till Norge genom Sverige.
Before 2009, the statistics do not include Norwegian transit from Norway to Norway through Sweden.</t>
        </r>
      </text>
    </comment>
    <comment ref="AI6" authorId="1" shapeId="0" xr:uid="{9FD2064D-63BE-42AF-9BD6-5AAF313F3B7D}">
      <text>
        <r>
          <rPr>
            <sz val="9"/>
            <color indexed="81"/>
            <rFont val="Tahoma"/>
            <family val="2"/>
          </rPr>
          <t>Statistiken från och med 2018 är inte jämförbar med tidigare år på grund av förändrade insamlings- och bearbetningsmetoder. Vissa förändringar resulterar i högre skattningar än tidigare, medan andra ger lägre. Därför framgår effekten av förändringarna tydligast i de olika redovisningsgrupperna. Mer information om förändringarna finns i kvalitetsdeklarationen.
Due to changed collection and processing methods, data from 2018 are not comparable with previous years. Some of the changes made resulted in higher estimates than before, while others gave a lower one. Therefore, the effect of the changes is clearest in the subgroups.</t>
        </r>
      </text>
    </comment>
    <comment ref="J14" authorId="2" shapeId="0" xr:uid="{00000000-0006-0000-0600-000002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J25" authorId="2" shapeId="0" xr:uid="{00000000-0006-0000-0600-000003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Broberg Anders, PLes</author>
    <author>Nenzelius Sofia, PLes</author>
    <author>broand03</author>
  </authors>
  <commentList>
    <comment ref="O6" authorId="0" shapeId="0" xr:uid="{00000000-0006-0000-0700-00000100000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 ref="AI6" authorId="1" shapeId="0" xr:uid="{3822ABC9-066C-4D73-BBA8-A97D2B984F35}">
      <text>
        <r>
          <rPr>
            <sz val="9"/>
            <color indexed="81"/>
            <rFont val="Tahoma"/>
            <family val="2"/>
          </rPr>
          <t>Statistiken från och med 2018 är inte jämförbar med tidigare år på grund av förändrade insamlings- och bearbetningsmetoder. Vissa förändringar resulterar i högre skattningar än tidigare, medan andra ger lägre. Därför framgår effekten av förändringarna tydligast i de olika redovisningsgrupperna. Mer information om förändringarna finns i kvalitetsdeklarationen.
Due to changed collection and processing methods, data from 2018 are not comparable with previous years. Some of the changes made resulted in higher estimates than before, while others gave a lower one. Therefore, the effect of the changes is clearest in the subgroups.</t>
        </r>
      </text>
    </comment>
    <comment ref="J14" authorId="2" shapeId="0" xr:uid="{00000000-0006-0000-0700-000002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J25" authorId="2" shapeId="0" xr:uid="{00000000-0006-0000-0700-000003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Nenzelius Sofia, PLes</author>
  </authors>
  <commentList>
    <comment ref="AI6" authorId="0" shapeId="0" xr:uid="{9883FB4D-316B-4AA9-9D1F-FC1911A40742}">
      <text>
        <r>
          <rPr>
            <sz val="9"/>
            <color indexed="81"/>
            <rFont val="Tahoma"/>
            <family val="2"/>
          </rPr>
          <t>Statistiken från och med 2018 är inte jämförbar med tidigare år på grund av förändrade insamlings- och bearbetningsmetoder. Vissa förändringar resulterar i högre skattningar än tidigare, medan andra ger lägre. Därför framgår effekten av förändringarna tydligast i de olika redovisningsgrupperna. Mer information om förändringarna finns i kvalitetsdeklarationen.
Due to changed collection and processing methods, data from 2018 are not comparable with previous years. Some of the changes made resulted in higher estimates than before, while others gave a lower one. Therefore, the effect of the changes is clearest in the subgroups.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Broberg Anders, PLes</author>
    <author>Nenzelius Sofia, PLes</author>
    <author>Fredrik Söderbaum</author>
  </authors>
  <commentList>
    <comment ref="O6" authorId="0" shapeId="0" xr:uid="{00000000-0006-0000-0900-00000100000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 ref="AI6" authorId="1" shapeId="0" xr:uid="{716A5A9B-2A1C-490A-A784-A63917BC3C62}">
      <text>
        <r>
          <rPr>
            <sz val="9"/>
            <color indexed="81"/>
            <rFont val="Tahoma"/>
            <family val="2"/>
          </rPr>
          <t>Statistiken från och med 2018 är inte jämförbar med tidigare år på grund av förändrade insamlings- och bearbetningsmetoder. Vissa förändringar resulterar i högre skattningar än tidigare, medan andra ger lägre. Därför framgår effekten av förändringarna tydligast i de olika redovisningsgrupperna. Mer information om förändringarna finns i kvalitetsdeklarationen.
Due to changed collection and processing methods, data from 2018 are not comparable with previous years. Some of the changes made resulted in higher estimates than before, while others gave a lower one. Therefore, the effect of the changes is clearest in the subgroups.</t>
        </r>
      </text>
    </comment>
    <comment ref="AU9" authorId="2" shapeId="0" xr:uid="{6328EA3B-A1B8-460A-8B95-0E2E30830E64}">
      <text>
        <r>
          <rPr>
            <sz val="9"/>
            <color indexed="81"/>
            <rFont val="Tahoma"/>
            <charset val="1"/>
          </rPr>
          <t xml:space="preserve">På grund av totalstopp på malmbanan påverkas transporterad godsmängd.
</t>
        </r>
        <r>
          <rPr>
            <i/>
            <sz val="9"/>
            <color indexed="81"/>
            <rFont val="Tahoma"/>
            <family val="2"/>
          </rPr>
          <t>Due to a total stop on the ore railway tonnes carried are affected.</t>
        </r>
      </text>
    </comment>
    <comment ref="AU20" authorId="2" shapeId="0" xr:uid="{AA97F46A-61BA-4806-A5E9-29A97BFBDFA3}">
      <text>
        <r>
          <rPr>
            <sz val="9"/>
            <color indexed="81"/>
            <rFont val="Tahoma"/>
            <charset val="1"/>
          </rPr>
          <t xml:space="preserve">På grund av totalstopp på malmbanan påverkas transportarbetet.
</t>
        </r>
        <r>
          <rPr>
            <i/>
            <sz val="9"/>
            <color indexed="81"/>
            <rFont val="Tahoma"/>
            <family val="2"/>
          </rPr>
          <t>Due to a total stop on the ore railway transport performance is affected.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Nenzelius Sofia, PLes</author>
  </authors>
  <commentList>
    <comment ref="AI6" authorId="0" shapeId="0" xr:uid="{D13B2897-EAFC-4602-AFF0-13B75CF2D67C}">
      <text>
        <r>
          <rPr>
            <sz val="9"/>
            <color indexed="81"/>
            <rFont val="Tahoma"/>
            <family val="2"/>
          </rPr>
          <t>Statistiken från och med 2018 är inte jämförbar med tidigare år på grund av förändrade insamlings- och bearbetningsmetoder. Vissa förändringar resulterar i högre skattningar än tidigare, medan andra ger lägre. Därför framgår effekten av förändringarna tydligast i de olika redovisningsgrupperna. Mer information om förändringarna finns i kvalitetsdeklarationen.
Due to changed collection and processing methods, data from 2018 are not comparable with previous years. Some of the changes made resulted in higher estimates than before, while others gave a lower one. Therefore, the effect of the changes is clearest in the subgroups.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Broberg Anders, PLes</author>
    <author>Nenzelius Sofia, PLes</author>
  </authors>
  <commentList>
    <comment ref="O6" authorId="0" shapeId="0" xr:uid="{00000000-0006-0000-0B00-000001000000}">
      <text>
        <r>
          <rPr>
            <sz val="9"/>
            <color indexed="81"/>
            <rFont val="Tahoma"/>
            <family val="2"/>
          </rPr>
          <t>Före 2009 omfattar statistiken inte norska transittransporter från Norge till Norge genom Sverige.
Before 2009, the statistics do not include Norwegian transit from Norway to Norway through Sweden.</t>
        </r>
        <r>
          <rPr>
            <sz val="9"/>
            <color indexed="81"/>
            <rFont val="Tahoma"/>
            <family val="2"/>
          </rPr>
          <t xml:space="preserve">
</t>
        </r>
      </text>
    </comment>
    <comment ref="AI6" authorId="1" shapeId="0" xr:uid="{054B8C77-6154-4D42-94B9-FA5CFBC3CD43}">
      <text>
        <r>
          <rPr>
            <sz val="9"/>
            <color indexed="81"/>
            <rFont val="Tahoma"/>
            <family val="2"/>
          </rPr>
          <t>Statistiken från och med 2018 är inte jämförbar med tidigare år på grund av förändrade insamlings- och bearbetningsmetoder. Vissa förändringar resulterar i högre skattningar än tidigare, medan andra ger lägre. Därför framgår effekten av förändringarna tydligast i de olika redovisningsgrupperna. Mer information om förändringarna finns i kvalitetsdeklarationen.
Due to changed collection and processing methods, data from 2018 are not comparable with previous years. Some of the changes made resulted in higher estimates than before, while others gave a lower one. Therefore, the effect of the changes is clearest in the subgroups.</t>
        </r>
      </text>
    </comment>
  </commentList>
</comments>
</file>

<file path=xl/sharedStrings.xml><?xml version="1.0" encoding="utf-8"?>
<sst xmlns="http://schemas.openxmlformats.org/spreadsheetml/2006/main" count="592" uniqueCount="182">
  <si>
    <t>Kvartal 1</t>
  </si>
  <si>
    <t>Kvartal 2</t>
  </si>
  <si>
    <t>Kvartal 3</t>
  </si>
  <si>
    <t>Kvartal 4</t>
  </si>
  <si>
    <t>År</t>
  </si>
  <si>
    <t>Kvartal</t>
  </si>
  <si>
    <t>Tonkm (milj)</t>
  </si>
  <si>
    <t>Ton (tusen)</t>
  </si>
  <si>
    <t>Resor (milj)</t>
  </si>
  <si>
    <t>Personkm (milj)</t>
  </si>
  <si>
    <t>GODSTRANSPORTER TOTALT</t>
  </si>
  <si>
    <t>GODSTRANSPORTER exklusive MTAB</t>
  </si>
  <si>
    <t>PERSONTRANSPORTER</t>
  </si>
  <si>
    <t>GODSTRANSPORTER</t>
  </si>
  <si>
    <t>Totalt</t>
  </si>
  <si>
    <t>Rullande fyra kvartal</t>
  </si>
  <si>
    <t>Preliminära uppgifter för samtliga fyra kvartal fastställs till slutlig statistik vid samma tidpunkt som årsstatistiken fastställs.</t>
  </si>
  <si>
    <t>under juni för första kvartalet</t>
  </si>
  <si>
    <t>under september för andra kvartalet</t>
  </si>
  <si>
    <t>under december för tredje kvartalet</t>
  </si>
  <si>
    <t>under mars för fjärde kvartalet</t>
  </si>
  <si>
    <t>under september för första kvartalet</t>
  </si>
  <si>
    <t>under december för första och andra kvartalet</t>
  </si>
  <si>
    <t>under mars nästkommande år för första, andra och tredje kvartalet</t>
  </si>
  <si>
    <t>GODSTRANSPORTER UTLAND</t>
  </si>
  <si>
    <t>GODSTRANSPORTER UTLAND exkl. MTAB</t>
  </si>
  <si>
    <t>GODSTRANSPORTER INLAND</t>
  </si>
  <si>
    <t>Journeys (millions)</t>
  </si>
  <si>
    <t>Total</t>
  </si>
  <si>
    <t>Resor (miljoner)</t>
  </si>
  <si>
    <t>Kvartalstal / Quarterly data</t>
  </si>
  <si>
    <t>Quarter 1</t>
  </si>
  <si>
    <t>Quarter 2</t>
  </si>
  <si>
    <t>Quarter 3</t>
  </si>
  <si>
    <t>Quarter 4</t>
  </si>
  <si>
    <t>Transporterad godsmängd</t>
  </si>
  <si>
    <t>(tusen ton)</t>
  </si>
  <si>
    <t>(in thousands)</t>
  </si>
  <si>
    <t>Tonnes carried</t>
  </si>
  <si>
    <t>Transportarbete</t>
  </si>
  <si>
    <t>(miljoner tonkilometer)</t>
  </si>
  <si>
    <t>Transport performance</t>
  </si>
  <si>
    <t>(million tonne-kilometres)</t>
  </si>
  <si>
    <t>..</t>
  </si>
  <si>
    <t>Resor</t>
  </si>
  <si>
    <t>GODSTRANSPORTER INLAND exkl. MTAB</t>
  </si>
  <si>
    <t>(miljoner personkilometer)</t>
  </si>
  <si>
    <t>(million passenger-kilometres)</t>
  </si>
  <si>
    <t>Definitioner</t>
  </si>
  <si>
    <t>Teckenförklaring</t>
  </si>
  <si>
    <t xml:space="preserve">..   </t>
  </si>
  <si>
    <t xml:space="preserve">.    </t>
  </si>
  <si>
    <t>0</t>
  </si>
  <si>
    <t xml:space="preserve">k   </t>
  </si>
  <si>
    <t xml:space="preserve">r    </t>
  </si>
  <si>
    <t>xxx</t>
  </si>
  <si>
    <t>Godsmängd</t>
  </si>
  <si>
    <t>Transit</t>
  </si>
  <si>
    <t>Summan av de fyra senaste kvartalen.</t>
  </si>
  <si>
    <t>Rullande fyra kvartal / Rolling four quarters</t>
  </si>
  <si>
    <t>Malm på malmbanan</t>
  </si>
  <si>
    <t>Summeringar stämmer inte alltid exakt med delposterna. Detta beror på avrundningar i delposterna.</t>
  </si>
  <si>
    <t>–</t>
  </si>
  <si>
    <t>En resa sträcker sig mellan platsen där passageraren stiger på ett järnvägsfordon till den plats där passageraren stiger av ett järnvägsfordon för att byta färdmedel eller för att resan avslutats. Byte mellan järnvägsfordon räknas inte som en av- och påstigning, en resa kan alltså bestå av flera delresor. En delresa sträcker sig mellan platsen där passageraren stiger på ett järnvägsfordon till platsen passageraren stiger av samma järnvägsfordon (i viss annan statistik kallas delresa för påstigande).</t>
  </si>
  <si>
    <t xml:space="preserve">Persontransportarbete  </t>
  </si>
  <si>
    <t xml:space="preserve">Godstransportarbete  </t>
  </si>
  <si>
    <t>Järnvägstransport</t>
  </si>
  <si>
    <t>GODSTRANSPORTER INLAND exkl.MTAB</t>
  </si>
  <si>
    <t>Inrikes</t>
  </si>
  <si>
    <t>Utrikes</t>
  </si>
  <si>
    <t>Med inrikes avses järnvägstransporter med start- och målpunkt i Sverige.</t>
  </si>
  <si>
    <t>Med transit avses järnvägstransporter med både start- och målpunkt utanför Sverige men som under någon del går innanför Sveriges gränser. Redovisas under utrikes.</t>
  </si>
  <si>
    <t>Med utrikes avses dels järnvägstransporter med antingen start- eller målpunkt utanför Sverige, dels transit. Transportarbete av utrikestransporter beräknas bara för den del av transporten som utförs i Sverige.</t>
  </si>
  <si>
    <t>Kvartalsuppgifter distribueras:</t>
  </si>
  <si>
    <t>Kvartalsuppgifter revideras (markeras med r):</t>
  </si>
  <si>
    <t>Årsstatistiken fastställs:</t>
  </si>
  <si>
    <t>under juni nästkommande år för alla fyra kvartal</t>
  </si>
  <si>
    <t>Fredrik Söderbaum</t>
  </si>
  <si>
    <t>För persontrafik beräknas transportarbetet som antalet resor gånger hela den transporterade sträckan i kilometer. Enheten för persontransportarbetet är personkilometer, som motsvarar transport av en person i en kilometer. Personkilometer på utländsk sträcka ingår inte.</t>
  </si>
  <si>
    <t>För godstrafik beräknas transportarbetet som godsmängden gånger hela den transporterade sträckan i kilometer. Enheten för godstransportarbetet är tonkilometer, som motsvarar transport av ett ton i en kilometer. Tonkilometer på utländsk sträcka ingår inte.</t>
  </si>
  <si>
    <t>Förflyttning av gods eller passagerare med hjälp av järnvägsfordon i ett bestämt järnvägsnät. Statistiken omfattar kommersiella transporter, som företagen uppbär intäkter för, på Trafikverkets järnvägsanläggningar, Arlandabanan, Inlandsbanan, Roslagsbanan och Saltsjöbanan. Tjänstetransporter som järnvägsföretag utför för att uppfylla sina interna krav samt museiverksamhet ingår inte.</t>
  </si>
  <si>
    <t>under juni nästkommande år</t>
  </si>
  <si>
    <t>Tågkilometer (tusental)</t>
  </si>
  <si>
    <t>Train-kilometres (thousands)</t>
  </si>
  <si>
    <t>Persontrafik</t>
  </si>
  <si>
    <t>Passenger traffic</t>
  </si>
  <si>
    <t>Godstrafik</t>
  </si>
  <si>
    <t>Freight traffic</t>
  </si>
  <si>
    <t>Summa</t>
  </si>
  <si>
    <t>Grand total</t>
  </si>
  <si>
    <t>significant difference in the comparability of time series are marked with a horizontal or vertical line</t>
  </si>
  <si>
    <t>betydande skillnad i jämförbarheten i en tidsserie markeras med en horisontell eller vertikal linje</t>
  </si>
  <si>
    <t>revised figure</t>
  </si>
  <si>
    <t>reviderad uppgift</t>
  </si>
  <si>
    <t>corrected figure</t>
  </si>
  <si>
    <t>korrigerad uppgift</t>
  </si>
  <si>
    <t>less than half of unit used, but more than zero</t>
  </si>
  <si>
    <t>mindre än hälften av enheten, men större än noll</t>
  </si>
  <si>
    <t>zero</t>
  </si>
  <si>
    <t>noll (inget finns att redovisa)</t>
  </si>
  <si>
    <t>not applicable</t>
  </si>
  <si>
    <t>uppgift kan inte förekomma</t>
  </si>
  <si>
    <t>data not available</t>
  </si>
  <si>
    <t>uppgift inte tillgänglig eller alltför osäker</t>
  </si>
  <si>
    <t>Legends</t>
  </si>
  <si>
    <t>Teckenförklaring/Legends</t>
  </si>
  <si>
    <t>Tågkilometer</t>
  </si>
  <si>
    <t>För person- och godstrafik beräknas tågkilometer som summan av alla tågs körda sträckor i kilometer. En tågkilometer motsvarar ett tåg som framförts en kilometer. Tågkilometer på utländsk sträcka ingår inte.</t>
  </si>
  <si>
    <t>Innehåll</t>
  </si>
  <si>
    <t>Contents</t>
  </si>
  <si>
    <t>Innehållsförteckning/Contents</t>
  </si>
  <si>
    <t>Tabell 1. Persontransporter på järnväg, resor och transportarbete, kvartal.</t>
  </si>
  <si>
    <t>Table 1. Passenger transport by railways, journeys and transport performance, quarterly data.</t>
  </si>
  <si>
    <t>Tabell 2. Godstransporter på järnväg, transporterad godsmängd och transportarbete, kvartal.</t>
  </si>
  <si>
    <t>Table 2. Goods transport by railway, tonnes carried and transport performance, quarterly data.</t>
  </si>
  <si>
    <t>Tabell 3. Godstransporter på järnväg, transporterad godsmängd och transportarbete, exklusive malm på malmbanan, kvartal.</t>
  </si>
  <si>
    <t>Table 3. Goods transport by railway, tonnes carried and transport performance, excluding ore on the Ore Railway, quarterly data.</t>
  </si>
  <si>
    <t>Tabell 4. Godstransporter på järnväg, inrikes, transporterad godsmängd och transportarbete, kvartal.</t>
  </si>
  <si>
    <t>Table 4. Goods transport by railway, domestic consignments, tonnes carried and transport performance, quarterly data.</t>
  </si>
  <si>
    <t>Tabell 5. Godstransporter på järnväg, utrikes, transporterad godsmängd och transportarbete, kvartal.</t>
  </si>
  <si>
    <t>Table 5. Goods transport by railway, cross-border consignments, tonnes carried and transport performance, quarterly data.</t>
  </si>
  <si>
    <t>Tabell 6. Godstransporter på järnväg, inrikes, transporterad godsmängd och transportarbete, exklusive malm på malmbanan, kvartal.</t>
  </si>
  <si>
    <t>Table 6. Goods transport by railway, domestic consignments, tonnes carried and transport performance, excluding ore on the Ore Railway, quarterly data.</t>
  </si>
  <si>
    <t>Tabell 7. Godstransporter på järnväg, utrikes, transporterad godsmängd och transportarbete, exklusive malm på malmbanan, kvartal.</t>
  </si>
  <si>
    <t>Table 7. Goods transport by railway, cross-border consignments, tonnes carried and transport performance, excluding ore on the Ore Railway, quarterly data.</t>
  </si>
  <si>
    <t>Tabell 8. Person- och godstrafik på järnväg, tågkilometer, kvartal.</t>
  </si>
  <si>
    <t>Table 8. Passenger and freight train traffic by railways, train-kilometres, quarterly data.</t>
  </si>
  <si>
    <t>Figur 1. Persontransporter på järnväg, resor.</t>
  </si>
  <si>
    <t>Figure 1. Passenger transport by railway, journeys.</t>
  </si>
  <si>
    <t>Figur 2. Persontransporter på järnväg, transportarbete.</t>
  </si>
  <si>
    <t>Figure 2. Passenger transport by railway, transport performance.</t>
  </si>
  <si>
    <t>Figur 3. Godstransporter på järnväg, transporterad godsmängd.</t>
  </si>
  <si>
    <t>Figure 3. Goods transport by railway, tonnes carried.</t>
  </si>
  <si>
    <t>Anmärkning: Mellan 2016 och 2017 har förändrade skattningsmetoder av resandet hos vissa uppgiftslämnare resulterat i en ökning av antalet resor och transportarbete. Samma sak inträffade mellan 2019 och 2020 vilket resulterade i en ökning av antalet resor med cirka 3 procent.</t>
  </si>
  <si>
    <t>Note: A few respondents changed their method to estimate the number of journeys and transport performance between 2016 and 2017. It resulted in higher estimates than before. The same thing occurred in 2020 which resulted in an increase in number of journeys with about 3 percent.</t>
  </si>
  <si>
    <t>Summa kvartal 1</t>
  </si>
  <si>
    <t>Summa kvartal 2</t>
  </si>
  <si>
    <t>Summa kvartal 3</t>
  </si>
  <si>
    <t>Summa kvartal 4</t>
  </si>
  <si>
    <t>Total quarter 1</t>
  </si>
  <si>
    <t>Total quarter 2</t>
  </si>
  <si>
    <t>Total quarter 3</t>
  </si>
  <si>
    <t>Total quarter 4</t>
  </si>
  <si>
    <t xml:space="preserve">Anmärkning: Statistiken från och med 2018 är inte jämförbar med tidigare år på grund av förändrade insamlings- och bearbetningsmetoder. Vissa förändringar resulterar i högre skattningar än tidigare, medan andra ger lägre. Därför framgår effekten av förändringarna tydligast i de olika redovisningsgrupperna. Mer information om förändringarna finns i kvalitetsdeklarationen.
 </t>
  </si>
  <si>
    <t>Note: Due to changed collection and processing methods, data from 2018 are not comparable with previous years. Some of the changes made resulted in higher estimates than before, while others gave a lower one. Therefore, the effect of the changes is clearest in the subgroups.</t>
  </si>
  <si>
    <t>Figur 4. Godstransporter på järnväg, transportarbete.</t>
  </si>
  <si>
    <t>Figure 4. Goods transport by railway, transport performance.</t>
  </si>
  <si>
    <t>Som godsmängd räknas godsvikten inklusive vikten av eventuell inpackning och lastpallar samt taravikten (tomvikt) av containrar, växelflak och semitrailers. Godsmängden i ton kallas i vissa andra sammanhang för nettoton. Den last som redovisas är den verkliga fraktdebiterade vikten av det gods, inklusive lastbärare, som transporteras kommersiellt på svenska banor.</t>
  </si>
  <si>
    <t>Kort om statistiken/The Statistics in Brief</t>
  </si>
  <si>
    <r>
      <t>Kontaktpersoner Trafikanalys: / Contact persons:</t>
    </r>
    <r>
      <rPr>
        <b/>
        <i/>
        <sz val="10"/>
        <rFont val="Arial"/>
        <family val="2"/>
      </rPr>
      <t xml:space="preserve"> </t>
    </r>
  </si>
  <si>
    <t>tel: 010-414 42 23. e-post: fredrik.soderbaum@trafa.se</t>
  </si>
  <si>
    <t>Anders Jäder</t>
  </si>
  <si>
    <t>tel: 010-414 42 30, e-post: anders.jader@trafa.se</t>
  </si>
  <si>
    <r>
      <t xml:space="preserve">2023 </t>
    </r>
    <r>
      <rPr>
        <b/>
        <vertAlign val="superscript"/>
        <sz val="8"/>
        <rFont val="Arial"/>
        <family val="2"/>
      </rPr>
      <t>1</t>
    </r>
  </si>
  <si>
    <r>
      <rPr>
        <vertAlign val="superscript"/>
        <sz val="8"/>
        <rFont val="Arial"/>
        <family val="2"/>
      </rPr>
      <t>1</t>
    </r>
    <r>
      <rPr>
        <sz val="8"/>
        <rFont val="Arial"/>
        <family val="2"/>
      </rPr>
      <t xml:space="preserve"> Statistiken från och med 2023 är inte jämförbar med tidigare år på grund av en definitionsförändring för malmtransporter. Mer information om förändringen finns i kvalitetsdeklarationen.
</t>
    </r>
    <r>
      <rPr>
        <i/>
        <sz val="8"/>
        <rFont val="Arial"/>
        <family val="2"/>
      </rPr>
      <t xml:space="preserve">  Due to a change in definition, data from 2023 are not comparable with previous years.</t>
    </r>
  </si>
  <si>
    <r>
      <t xml:space="preserve">I tabellerna och figurerna för godstransporter redovisas godsmängd och transportarbete med och utan LKAB Malmtrafik AB:s samtliga godstransporter på malmbanan, även om tabell- och figurrubrikerna bara talar om malmtransporter. Utöver LKAB Malmtrafik AB transporterar även andra företag mindre mängder malm. Dessa transporter ingår ej i redovisningsgruppen </t>
    </r>
    <r>
      <rPr>
        <i/>
        <sz val="10"/>
        <rFont val="Arial"/>
        <family val="2"/>
      </rPr>
      <t>malm på malmbanan</t>
    </r>
    <r>
      <rPr>
        <sz val="10"/>
        <rFont val="Arial"/>
        <family val="2"/>
      </rPr>
      <t>.</t>
    </r>
  </si>
  <si>
    <t>Definitions</t>
  </si>
  <si>
    <t>Railway transport</t>
  </si>
  <si>
    <t>The movement of freight or passengers using railway vehicles on a defined railway network. The statistics cover commercial transport for which companies collect revenue, on Swedish Transport Administration railway facilities, the Arlanda Line, the Inland Line, the Roslagsbanan Line and the Saltsjöbanan Line. Museum activities and service transport performed by railway undertakings in order to meet their internal requirements are not included.</t>
  </si>
  <si>
    <t>Journeys</t>
  </si>
  <si>
    <t>A journey extends from the location where the passenger boards a railway vehicle to the location where the passenger alights a railway vehicle to change the mode of transport or end the journey. Switching between railway vehicles is not counted as boarding and alighting, so a journey may comprise a number of partial journeys. A partial journey extends from the location where the passenger boards a railway vehicle to the location where the passenger alights that same railway vehicle (some other statistics refer to this partial journey as “boarding”).</t>
  </si>
  <si>
    <t>Goods transport</t>
  </si>
  <si>
    <t>The goods transport volume is deemed to include the weight of freight including the weight of any packaging and pallets and the tare weight (empty weight) of containers, swap bodies and semitrailers. The goods in tonnes carried is referred to as net tonnes in some other contexts. The load indicated is the actual invoiced weight of the freight, including load carriers, that is transported commercially on Swedish lines.</t>
  </si>
  <si>
    <t>For passenger transport by railway, transport performance is calculated as the number of journeys times the total distance transported in kilometres. The unit of passenger transport performance is the passenger-kilometre, which corresponds to the transport of one person over one kilometre. Passenger-kilometres on foreign routes are not included.</t>
  </si>
  <si>
    <t xml:space="preserve">Goods transport performance </t>
  </si>
  <si>
    <t>For goods transport by railway, the transport performance is calculated as the goods volume times the total distance transported in kilometres. The unit of freight transport work is the tonne-kilometre, which corresponds to the transport of one tonne over one kilometre. Tonne-kilometres on foreign routes are not included.</t>
  </si>
  <si>
    <t>Train-kilometres</t>
  </si>
  <si>
    <t>For passenger and goods transport by railway, train-kilometres are calculated as the sum of the distances travelled by all trains, in kilometres. One train-kilometre corresponds to a train that has travelled one kilometre. Train-kilometres on foreign routes are not included.</t>
  </si>
  <si>
    <t>Ore on the Ore Railway</t>
  </si>
  <si>
    <t>The tables and figures for goods transport by railway show the tonnes carried and transport performance with and without all freight transport by LKAB Malmtrafik AB on the Ore Railway, although the table and figure headings refer only to ore transport. Due to a change of available information, data from 2023 are not comparable with previous years. From 2023 Ore on the Ore Railway includes all goods transported and transport performance on the Ore Railway, as reported by LKAB Malmtrafik AB. Other transport of ore is reported on other lines in the table starting in 2023.</t>
  </si>
  <si>
    <t>Transit refers to railway transport both starting and ending outside Sweden but travelling within Sweden’s borders for some part of the journey. Reported under International.</t>
  </si>
  <si>
    <t>Domestic</t>
  </si>
  <si>
    <t>“Domestic” refers to railway transport starting and ending in Sweden.</t>
  </si>
  <si>
    <t>International</t>
  </si>
  <si>
    <t>“International” refers to railway transport either starting or ending outside Sweden, as well as transit. Transport performance for international transport operations is calculated only for that part of the transport taking place in Sweden.</t>
  </si>
  <si>
    <t>Rolling four quarters</t>
  </si>
  <si>
    <t>The sum of the last four quarters.</t>
  </si>
  <si>
    <t>Totals do not always match the sub-items exactly. This is due to rounding in the sub-items.</t>
  </si>
  <si>
    <t>Järnvägstransporter 2024 kvartal 2</t>
  </si>
  <si>
    <t>Railway transport 2024 quarter 2</t>
  </si>
  <si>
    <t>Statistik 2024:31</t>
  </si>
  <si>
    <r>
      <t xml:space="preserve">Publiceringsdatum: </t>
    </r>
    <r>
      <rPr>
        <sz val="10"/>
        <rFont val="Arial"/>
        <family val="2"/>
      </rPr>
      <t>2024-09-13</t>
    </r>
    <r>
      <rPr>
        <b/>
        <sz val="10"/>
        <rFont val="Arial"/>
        <family val="2"/>
      </rPr>
      <t xml:space="preserve"> / Date of publication: </t>
    </r>
    <r>
      <rPr>
        <sz val="10"/>
        <rFont val="Arial"/>
        <family val="2"/>
      </rPr>
      <t>September 13,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</si>
</sst>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
    <numFmt numFmtId="165" formatCode="#,##0.0"/>
    <numFmt numFmtId="166" formatCode="0.000"/>
    <numFmt numFmtId="167" formatCode="0.0000"/>
    <numFmt numFmtId="168" formatCode="#,##0.00000"/>
  </numFmts>
  <fonts count="52" x14ac:knownFonts="1">
    <font>
      <sz val="8"/>
      <name val="Arial"/>
    </font>
    <font>
      <sz val="8"/>
      <name val="Arial"/>
      <family val="2"/>
    </font>
    <font>
      <u/>
      <sz val="8"/>
      <color indexed="12"/>
      <name val="Arial"/>
      <family val="2"/>
    </font>
    <font>
      <sz val="8"/>
      <name val="Tahoma"/>
      <family val="2"/>
    </font>
    <font>
      <b/>
      <sz val="10"/>
      <name val="Tahoma"/>
      <family val="2"/>
    </font>
    <font>
      <b/>
      <sz val="16"/>
      <color indexed="9"/>
      <name val="Tahoma"/>
      <family val="2"/>
    </font>
    <font>
      <sz val="10"/>
      <name val="Tahoma"/>
      <family val="2"/>
    </font>
    <font>
      <b/>
      <sz val="9"/>
      <name val="Tahoma"/>
      <family val="2"/>
    </font>
    <font>
      <sz val="10"/>
      <color indexed="9"/>
      <name val="Tahoma"/>
      <family val="2"/>
    </font>
    <font>
      <sz val="8"/>
      <name val="Arial"/>
      <family val="2"/>
    </font>
    <font>
      <b/>
      <sz val="20"/>
      <name val="Arial"/>
      <family val="2"/>
    </font>
    <font>
      <b/>
      <sz val="8"/>
      <name val="Arial"/>
      <family val="2"/>
    </font>
    <font>
      <b/>
      <sz val="10"/>
      <name val="Arial"/>
      <family val="2"/>
    </font>
    <font>
      <b/>
      <sz val="9"/>
      <name val="Arial"/>
      <family val="2"/>
    </font>
    <font>
      <sz val="10"/>
      <name val="Arial"/>
      <family val="2"/>
    </font>
    <font>
      <b/>
      <sz val="12"/>
      <name val="Arial"/>
      <family val="2"/>
    </font>
    <font>
      <b/>
      <i/>
      <sz val="8"/>
      <name val="Arial"/>
      <family val="2"/>
    </font>
    <font>
      <vertAlign val="superscript"/>
      <sz val="8"/>
      <name val="Arial"/>
      <family val="2"/>
    </font>
    <font>
      <i/>
      <sz val="8"/>
      <name val="Arial"/>
      <family val="2"/>
    </font>
    <font>
      <sz val="9"/>
      <color indexed="81"/>
      <name val="Tahoma"/>
      <family val="2"/>
    </font>
    <font>
      <b/>
      <sz val="7.5"/>
      <name val="Arial"/>
      <family val="2"/>
    </font>
    <font>
      <sz val="7.5"/>
      <name val="Arial"/>
      <family val="2"/>
    </font>
    <font>
      <b/>
      <i/>
      <sz val="14"/>
      <name val="Arial"/>
      <family val="2"/>
    </font>
    <font>
      <u/>
      <sz val="10"/>
      <color indexed="12"/>
      <name val="Arial"/>
      <family val="2"/>
    </font>
    <font>
      <b/>
      <i/>
      <sz val="16"/>
      <name val="Arial"/>
      <family val="2"/>
    </font>
    <font>
      <sz val="11"/>
      <color theme="1"/>
      <name val="Arial"/>
      <family val="2"/>
    </font>
    <font>
      <b/>
      <sz val="11"/>
      <color theme="1"/>
      <name val="Arial"/>
      <family val="2"/>
    </font>
    <font>
      <sz val="8"/>
      <color theme="1"/>
      <name val="Arial"/>
      <family val="2"/>
    </font>
    <font>
      <sz val="10"/>
      <color rgb="FFFF0000"/>
      <name val="Tahoma"/>
      <family val="2"/>
    </font>
    <font>
      <b/>
      <sz val="11"/>
      <name val="Arial"/>
      <family val="2"/>
    </font>
    <font>
      <i/>
      <sz val="10"/>
      <name val="Arial"/>
      <family val="2"/>
    </font>
    <font>
      <b/>
      <sz val="9"/>
      <color indexed="10"/>
      <name val="Tahoma"/>
      <family val="2"/>
    </font>
    <font>
      <u/>
      <sz val="10"/>
      <name val="Arial"/>
      <family val="2"/>
    </font>
    <font>
      <sz val="10"/>
      <name val="Calibri"/>
      <family val="2"/>
    </font>
    <font>
      <i/>
      <sz val="7.5"/>
      <name val="Arial"/>
      <family val="2"/>
    </font>
    <font>
      <b/>
      <vertAlign val="superscript"/>
      <sz val="8"/>
      <name val="Arial"/>
      <family val="2"/>
    </font>
    <font>
      <sz val="11"/>
      <color rgb="FFFF0000"/>
      <name val="Arial"/>
      <family val="2"/>
    </font>
    <font>
      <sz val="8"/>
      <name val="Arial"/>
      <family val="2"/>
    </font>
    <font>
      <sz val="9"/>
      <color theme="1"/>
      <name val="Arial"/>
      <family val="2"/>
    </font>
    <font>
      <b/>
      <sz val="9.5"/>
      <name val="Arial"/>
      <family val="2"/>
    </font>
    <font>
      <sz val="10"/>
      <name val="Arial"/>
      <family val="2"/>
    </font>
    <font>
      <sz val="8"/>
      <name val="Verdana"/>
      <family val="2"/>
    </font>
    <font>
      <sz val="8"/>
      <color rgb="FFFF0000"/>
      <name val="Arial"/>
      <family val="2"/>
    </font>
    <font>
      <sz val="10"/>
      <color theme="1"/>
      <name val="Arial"/>
      <family val="2"/>
    </font>
    <font>
      <sz val="11"/>
      <name val="Arial"/>
      <family val="2"/>
    </font>
    <font>
      <sz val="11"/>
      <color rgb="FF000000"/>
      <name val="Arial"/>
      <family val="2"/>
    </font>
    <font>
      <b/>
      <i/>
      <sz val="10"/>
      <name val="Arial"/>
      <family val="2"/>
    </font>
    <font>
      <sz val="10"/>
      <color rgb="FFFF0000"/>
      <name val="Arial"/>
      <family val="2"/>
    </font>
    <font>
      <b/>
      <sz val="16"/>
      <color theme="0"/>
      <name val="Tahoma"/>
      <family val="2"/>
    </font>
    <font>
      <sz val="8"/>
      <color theme="0"/>
      <name val="Arial"/>
      <family val="2"/>
    </font>
    <font>
      <sz val="9"/>
      <color indexed="81"/>
      <name val="Tahoma"/>
      <charset val="1"/>
    </font>
    <font>
      <i/>
      <sz val="9"/>
      <color indexed="81"/>
      <name val="Tahoma"/>
      <family val="2"/>
    </font>
  </fonts>
  <fills count="6">
    <fill>
      <patternFill patternType="none"/>
    </fill>
    <fill>
      <patternFill patternType="gray125"/>
    </fill>
    <fill>
      <patternFill patternType="solid">
        <fgColor theme="0"/>
        <bgColor indexed="64"/>
      </patternFill>
    </fill>
    <fill>
      <patternFill patternType="solid">
        <fgColor rgb="FF52AF32"/>
        <bgColor indexed="64"/>
      </patternFill>
    </fill>
    <fill>
      <patternFill patternType="solid">
        <fgColor indexed="9"/>
        <bgColor indexed="64"/>
      </patternFill>
    </fill>
    <fill>
      <patternFill patternType="solid">
        <fgColor rgb="FFFFFFFF"/>
        <bgColor rgb="FF000000"/>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right/>
      <top/>
      <bottom style="thin">
        <color theme="0" tint="-0.34998626667073579"/>
      </bottom>
      <diagonal/>
    </border>
    <border>
      <left/>
      <right style="thin">
        <color indexed="64"/>
      </right>
      <top/>
      <bottom/>
      <diagonal/>
    </border>
  </borders>
  <cellStyleXfs count="12">
    <xf numFmtId="0" fontId="0" fillId="0" borderId="0"/>
    <xf numFmtId="0" fontId="2" fillId="0" borderId="0" applyNumberFormat="0" applyFill="0" applyBorder="0" applyAlignment="0" applyProtection="0">
      <alignment vertical="top"/>
      <protection locked="0"/>
    </xf>
    <xf numFmtId="0" fontId="9" fillId="0" borderId="0"/>
    <xf numFmtId="9" fontId="9" fillId="0" borderId="0" applyFont="0" applyFill="0" applyBorder="0" applyAlignment="0" applyProtection="0"/>
    <xf numFmtId="9" fontId="37" fillId="0" borderId="0" applyFont="0" applyFill="0" applyBorder="0" applyAlignment="0" applyProtection="0"/>
    <xf numFmtId="0" fontId="1" fillId="0" borderId="0"/>
    <xf numFmtId="0" fontId="14" fillId="0" borderId="0"/>
    <xf numFmtId="0" fontId="1" fillId="0" borderId="0"/>
    <xf numFmtId="0" fontId="40" fillId="0" borderId="0"/>
    <xf numFmtId="0" fontId="41" fillId="0" borderId="0"/>
    <xf numFmtId="0" fontId="23" fillId="0" borderId="0" applyNumberFormat="0" applyFill="0" applyBorder="0" applyAlignment="0" applyProtection="0">
      <alignment vertical="top"/>
      <protection locked="0"/>
    </xf>
    <xf numFmtId="0" fontId="14" fillId="0" borderId="0"/>
  </cellStyleXfs>
  <cellXfs count="254">
    <xf numFmtId="0" fontId="0" fillId="0" borderId="0" xfId="0"/>
    <xf numFmtId="0" fontId="4" fillId="0" borderId="1" xfId="0" applyFont="1" applyBorder="1" applyAlignment="1">
      <alignment horizontal="center"/>
    </xf>
    <xf numFmtId="0" fontId="6" fillId="0" borderId="0" xfId="0" applyFont="1"/>
    <xf numFmtId="0" fontId="4" fillId="0" borderId="0" xfId="0" applyFont="1"/>
    <xf numFmtId="0" fontId="4" fillId="0" borderId="0" xfId="0" applyFont="1" applyAlignment="1">
      <alignment horizontal="center"/>
    </xf>
    <xf numFmtId="3" fontId="4" fillId="0" borderId="1" xfId="0" applyNumberFormat="1" applyFont="1" applyBorder="1" applyAlignment="1">
      <alignment horizontal="center" wrapText="1"/>
    </xf>
    <xf numFmtId="0" fontId="8" fillId="0" borderId="0" xfId="0" applyFont="1"/>
    <xf numFmtId="3" fontId="6" fillId="0" borderId="1" xfId="0" applyNumberFormat="1" applyFont="1" applyBorder="1"/>
    <xf numFmtId="3" fontId="6" fillId="0" borderId="1" xfId="0" applyNumberFormat="1" applyFont="1" applyBorder="1" applyProtection="1">
      <protection locked="0"/>
    </xf>
    <xf numFmtId="3" fontId="6" fillId="0" borderId="0" xfId="0" applyNumberFormat="1" applyFont="1"/>
    <xf numFmtId="0" fontId="0" fillId="0" borderId="2" xfId="0" applyBorder="1" applyAlignment="1">
      <alignment horizontal="center"/>
    </xf>
    <xf numFmtId="0" fontId="0" fillId="2" borderId="0" xfId="0" applyFill="1"/>
    <xf numFmtId="0" fontId="3" fillId="2" borderId="0" xfId="0" applyFont="1" applyFill="1"/>
    <xf numFmtId="0" fontId="9" fillId="2" borderId="0" xfId="0" applyFont="1" applyFill="1" applyAlignment="1">
      <alignment horizontal="center" vertical="center"/>
    </xf>
    <xf numFmtId="0" fontId="9" fillId="2" borderId="0" xfId="0" applyFont="1" applyFill="1" applyAlignment="1">
      <alignment vertical="center"/>
    </xf>
    <xf numFmtId="0" fontId="11" fillId="2" borderId="0" xfId="0" applyFont="1" applyFill="1" applyAlignment="1">
      <alignment vertical="center"/>
    </xf>
    <xf numFmtId="0" fontId="11" fillId="2" borderId="0" xfId="0" applyFont="1" applyFill="1" applyAlignment="1">
      <alignment horizontal="center" vertical="center"/>
    </xf>
    <xf numFmtId="0" fontId="25" fillId="2" borderId="0" xfId="0" applyFont="1" applyFill="1" applyAlignment="1">
      <alignment vertical="center"/>
    </xf>
    <xf numFmtId="0" fontId="12" fillId="2" borderId="0" xfId="0" applyFont="1" applyFill="1" applyAlignment="1">
      <alignment vertical="center"/>
    </xf>
    <xf numFmtId="0" fontId="14" fillId="2" borderId="0" xfId="0" applyFont="1" applyFill="1" applyAlignment="1">
      <alignment vertical="center"/>
    </xf>
    <xf numFmtId="0" fontId="14" fillId="2" borderId="2" xfId="0" applyFont="1" applyFill="1" applyBorder="1" applyAlignment="1">
      <alignment vertical="center"/>
    </xf>
    <xf numFmtId="0" fontId="25" fillId="2" borderId="2" xfId="0" applyFont="1" applyFill="1" applyBorder="1" applyAlignment="1">
      <alignment vertical="center"/>
    </xf>
    <xf numFmtId="0" fontId="16" fillId="2" borderId="2" xfId="0" applyFont="1" applyFill="1" applyBorder="1" applyAlignment="1">
      <alignment horizontal="center" vertical="center"/>
    </xf>
    <xf numFmtId="0" fontId="9" fillId="2" borderId="2" xfId="0" applyFont="1" applyFill="1" applyBorder="1" applyAlignment="1">
      <alignment horizontal="right" vertical="center"/>
    </xf>
    <xf numFmtId="0" fontId="25" fillId="2" borderId="2" xfId="0" applyFont="1" applyFill="1" applyBorder="1" applyAlignment="1">
      <alignment horizontal="right" vertical="center"/>
    </xf>
    <xf numFmtId="0" fontId="9" fillId="2" borderId="0" xfId="0" applyFont="1" applyFill="1" applyAlignment="1">
      <alignment horizontal="right" vertical="center"/>
    </xf>
    <xf numFmtId="1" fontId="11" fillId="2" borderId="0" xfId="0" applyNumberFormat="1" applyFont="1" applyFill="1" applyAlignment="1">
      <alignment horizontal="right" vertical="center"/>
    </xf>
    <xf numFmtId="3" fontId="17" fillId="2" borderId="0" xfId="0" applyNumberFormat="1" applyFont="1" applyFill="1" applyAlignment="1">
      <alignment horizontal="left" vertical="center"/>
    </xf>
    <xf numFmtId="0" fontId="9" fillId="2" borderId="0" xfId="0" quotePrefix="1" applyFont="1" applyFill="1" applyAlignment="1">
      <alignment vertical="center"/>
    </xf>
    <xf numFmtId="1" fontId="9" fillId="2" borderId="0" xfId="0" applyNumberFormat="1" applyFont="1" applyFill="1" applyAlignment="1">
      <alignment vertical="center"/>
    </xf>
    <xf numFmtId="1" fontId="9" fillId="2" borderId="0" xfId="0" applyNumberFormat="1" applyFont="1" applyFill="1" applyAlignment="1">
      <alignment horizontal="right" vertical="center"/>
    </xf>
    <xf numFmtId="1" fontId="9" fillId="2" borderId="0" xfId="0" applyNumberFormat="1" applyFont="1" applyFill="1" applyAlignment="1">
      <alignment horizontal="center" vertical="center"/>
    </xf>
    <xf numFmtId="1" fontId="17" fillId="2" borderId="0" xfId="0" applyNumberFormat="1" applyFont="1" applyFill="1" applyAlignment="1">
      <alignment horizontal="left" vertical="center"/>
    </xf>
    <xf numFmtId="1" fontId="25" fillId="2" borderId="0" xfId="0" applyNumberFormat="1" applyFont="1" applyFill="1" applyAlignment="1">
      <alignment vertical="center"/>
    </xf>
    <xf numFmtId="0" fontId="9" fillId="2" borderId="9" xfId="0" applyFont="1" applyFill="1" applyBorder="1" applyAlignment="1">
      <alignment horizontal="center" vertical="center"/>
    </xf>
    <xf numFmtId="0" fontId="9" fillId="2" borderId="9" xfId="0" quotePrefix="1" applyFont="1" applyFill="1" applyBorder="1" applyAlignment="1">
      <alignment vertical="center"/>
    </xf>
    <xf numFmtId="1" fontId="9" fillId="2" borderId="9" xfId="0" applyNumberFormat="1" applyFont="1" applyFill="1" applyBorder="1" applyAlignment="1">
      <alignment vertical="center"/>
    </xf>
    <xf numFmtId="1" fontId="9" fillId="2" borderId="9" xfId="0" applyNumberFormat="1" applyFont="1" applyFill="1" applyBorder="1" applyAlignment="1">
      <alignment horizontal="right" vertical="center"/>
    </xf>
    <xf numFmtId="1" fontId="9" fillId="2" borderId="9" xfId="0" applyNumberFormat="1" applyFont="1" applyFill="1" applyBorder="1" applyAlignment="1">
      <alignment horizontal="center" vertical="center"/>
    </xf>
    <xf numFmtId="1" fontId="17" fillId="2" borderId="9" xfId="0" applyNumberFormat="1" applyFont="1" applyFill="1" applyBorder="1" applyAlignment="1">
      <alignment horizontal="left" vertical="center"/>
    </xf>
    <xf numFmtId="3" fontId="17" fillId="2" borderId="9" xfId="0" applyNumberFormat="1" applyFont="1" applyFill="1" applyBorder="1" applyAlignment="1">
      <alignment horizontal="left" vertical="center"/>
    </xf>
    <xf numFmtId="0" fontId="9" fillId="2" borderId="9" xfId="0" applyFont="1" applyFill="1" applyBorder="1" applyAlignment="1">
      <alignment horizontal="right" vertical="center"/>
    </xf>
    <xf numFmtId="0" fontId="26" fillId="2" borderId="0" xfId="0" applyFont="1" applyFill="1" applyAlignment="1">
      <alignment vertical="center"/>
    </xf>
    <xf numFmtId="0" fontId="16" fillId="2" borderId="0" xfId="0" applyFont="1" applyFill="1" applyAlignment="1">
      <alignment horizontal="center" vertical="center"/>
    </xf>
    <xf numFmtId="0" fontId="9" fillId="2" borderId="6" xfId="0" applyFont="1" applyFill="1" applyBorder="1" applyAlignment="1">
      <alignment vertical="center"/>
    </xf>
    <xf numFmtId="0" fontId="9" fillId="2" borderId="6" xfId="0" applyFont="1" applyFill="1" applyBorder="1" applyAlignment="1">
      <alignment horizontal="right" vertical="center"/>
    </xf>
    <xf numFmtId="0" fontId="9" fillId="2" borderId="2" xfId="0" quotePrefix="1" applyFont="1" applyFill="1" applyBorder="1" applyAlignment="1">
      <alignment vertical="center"/>
    </xf>
    <xf numFmtId="1" fontId="9" fillId="2" borderId="2" xfId="0" applyNumberFormat="1" applyFont="1" applyFill="1" applyBorder="1" applyAlignment="1">
      <alignment vertical="center"/>
    </xf>
    <xf numFmtId="1" fontId="9" fillId="2" borderId="2" xfId="0" applyNumberFormat="1" applyFont="1" applyFill="1" applyBorder="1" applyAlignment="1">
      <alignment horizontal="right" vertical="center"/>
    </xf>
    <xf numFmtId="1" fontId="9" fillId="2" borderId="2" xfId="0" applyNumberFormat="1" applyFont="1" applyFill="1" applyBorder="1" applyAlignment="1">
      <alignment horizontal="center" vertical="center"/>
    </xf>
    <xf numFmtId="1" fontId="17" fillId="2" borderId="2" xfId="0" applyNumberFormat="1" applyFont="1" applyFill="1" applyBorder="1" applyAlignment="1">
      <alignment horizontal="left" vertical="center"/>
    </xf>
    <xf numFmtId="3" fontId="17" fillId="2" borderId="2" xfId="0" applyNumberFormat="1" applyFont="1" applyFill="1" applyBorder="1" applyAlignment="1">
      <alignment horizontal="left" vertical="center"/>
    </xf>
    <xf numFmtId="0" fontId="18" fillId="2" borderId="0" xfId="0" applyFont="1" applyFill="1"/>
    <xf numFmtId="3" fontId="9" fillId="2" borderId="0" xfId="0" applyNumberFormat="1" applyFont="1" applyFill="1" applyAlignment="1">
      <alignment horizontal="right" vertical="center"/>
    </xf>
    <xf numFmtId="0" fontId="17" fillId="2" borderId="0" xfId="0" applyFont="1" applyFill="1" applyAlignment="1">
      <alignment horizontal="right" vertical="center"/>
    </xf>
    <xf numFmtId="3" fontId="11" fillId="2" borderId="0" xfId="0" applyNumberFormat="1" applyFont="1" applyFill="1" applyAlignment="1">
      <alignment horizontal="right" vertical="center"/>
    </xf>
    <xf numFmtId="0" fontId="17" fillId="2" borderId="0" xfId="0" applyFont="1" applyFill="1" applyAlignment="1">
      <alignment horizontal="right"/>
    </xf>
    <xf numFmtId="0" fontId="20" fillId="2" borderId="0" xfId="0" applyFont="1" applyFill="1"/>
    <xf numFmtId="0" fontId="21" fillId="2" borderId="0" xfId="0" applyFont="1" applyFill="1"/>
    <xf numFmtId="0" fontId="0" fillId="2" borderId="0" xfId="0" applyFill="1" applyAlignment="1">
      <alignment horizontal="center" vertical="center"/>
    </xf>
    <xf numFmtId="0" fontId="10" fillId="2" borderId="0" xfId="0" applyFont="1" applyFill="1"/>
    <xf numFmtId="0" fontId="22" fillId="2" borderId="0" xfId="0" applyFont="1" applyFill="1"/>
    <xf numFmtId="0" fontId="12" fillId="2" borderId="0" xfId="0" applyFont="1" applyFill="1"/>
    <xf numFmtId="0" fontId="14" fillId="2" borderId="0" xfId="0" applyFont="1" applyFill="1" applyAlignment="1">
      <alignment horizontal="left"/>
    </xf>
    <xf numFmtId="0" fontId="0" fillId="2" borderId="2" xfId="0" applyFill="1" applyBorder="1"/>
    <xf numFmtId="0" fontId="3" fillId="2" borderId="2" xfId="0" applyFont="1" applyFill="1" applyBorder="1"/>
    <xf numFmtId="0" fontId="24" fillId="2" borderId="0" xfId="0" applyFont="1" applyFill="1"/>
    <xf numFmtId="0" fontId="9" fillId="2" borderId="0" xfId="0" applyFont="1" applyFill="1"/>
    <xf numFmtId="3" fontId="28" fillId="0" borderId="1" xfId="0" applyNumberFormat="1" applyFont="1" applyBorder="1"/>
    <xf numFmtId="3" fontId="28" fillId="0" borderId="1" xfId="0" applyNumberFormat="1" applyFont="1" applyBorder="1" applyProtection="1">
      <protection locked="0"/>
    </xf>
    <xf numFmtId="0" fontId="11" fillId="2" borderId="0" xfId="0" applyFont="1" applyFill="1" applyAlignment="1">
      <alignment horizontal="right" vertical="center"/>
    </xf>
    <xf numFmtId="0" fontId="14" fillId="2" borderId="0" xfId="0" applyFont="1" applyFill="1" applyAlignment="1">
      <alignment horizontal="right" vertical="center"/>
    </xf>
    <xf numFmtId="3" fontId="17" fillId="2" borderId="0" xfId="0" applyNumberFormat="1" applyFont="1" applyFill="1" applyAlignment="1">
      <alignment vertical="center"/>
    </xf>
    <xf numFmtId="1" fontId="17" fillId="2" borderId="9" xfId="0" applyNumberFormat="1" applyFont="1" applyFill="1" applyBorder="1" applyAlignment="1">
      <alignment vertical="center"/>
    </xf>
    <xf numFmtId="3" fontId="17" fillId="2" borderId="9" xfId="0" applyNumberFormat="1" applyFont="1" applyFill="1" applyBorder="1" applyAlignment="1">
      <alignment vertical="center"/>
    </xf>
    <xf numFmtId="1" fontId="17" fillId="2" borderId="2" xfId="0" applyNumberFormat="1" applyFont="1" applyFill="1" applyBorder="1" applyAlignment="1">
      <alignment vertical="center"/>
    </xf>
    <xf numFmtId="3" fontId="17" fillId="2" borderId="2" xfId="0" applyNumberFormat="1" applyFont="1" applyFill="1" applyBorder="1" applyAlignment="1">
      <alignment vertical="center"/>
    </xf>
    <xf numFmtId="3" fontId="17" fillId="2" borderId="0" xfId="0" applyNumberFormat="1" applyFont="1" applyFill="1" applyAlignment="1">
      <alignment horizontal="right" vertical="center"/>
    </xf>
    <xf numFmtId="0" fontId="29" fillId="2" borderId="0" xfId="0" applyFont="1" applyFill="1" applyAlignment="1">
      <alignment vertical="top"/>
    </xf>
    <xf numFmtId="0" fontId="13" fillId="2" borderId="0" xfId="0" applyFont="1" applyFill="1" applyAlignment="1">
      <alignment vertical="top"/>
    </xf>
    <xf numFmtId="0" fontId="9" fillId="2" borderId="0" xfId="0" applyFont="1" applyFill="1" applyAlignment="1">
      <alignment vertical="top"/>
    </xf>
    <xf numFmtId="0" fontId="14" fillId="2" borderId="0" xfId="0" applyFont="1" applyFill="1" applyAlignment="1">
      <alignment vertical="top"/>
    </xf>
    <xf numFmtId="0" fontId="6" fillId="2" borderId="0" xfId="0" applyFont="1" applyFill="1" applyAlignment="1">
      <alignment vertical="top"/>
    </xf>
    <xf numFmtId="0" fontId="31" fillId="2" borderId="0" xfId="0" applyFont="1" applyFill="1" applyAlignment="1">
      <alignment vertical="center"/>
    </xf>
    <xf numFmtId="0" fontId="31" fillId="2" borderId="0" xfId="0" applyFont="1" applyFill="1"/>
    <xf numFmtId="0" fontId="3" fillId="2" borderId="0" xfId="0" applyFont="1" applyFill="1" applyAlignment="1" applyProtection="1">
      <alignment horizontal="left" vertical="top" wrapText="1"/>
      <protection locked="0"/>
    </xf>
    <xf numFmtId="0" fontId="13" fillId="2" borderId="0" xfId="0" applyFont="1" applyFill="1"/>
    <xf numFmtId="0" fontId="14" fillId="2" borderId="0" xfId="0" applyFont="1" applyFill="1"/>
    <xf numFmtId="0" fontId="30" fillId="2" borderId="0" xfId="0" applyFont="1" applyFill="1" applyAlignment="1">
      <alignment vertical="top"/>
    </xf>
    <xf numFmtId="1" fontId="17" fillId="2" borderId="0" xfId="0" applyNumberFormat="1" applyFont="1" applyFill="1" applyAlignment="1">
      <alignment horizontal="right" vertical="center"/>
    </xf>
    <xf numFmtId="3" fontId="9" fillId="2" borderId="7" xfId="0" applyNumberFormat="1" applyFont="1" applyFill="1" applyBorder="1" applyAlignment="1">
      <alignment horizontal="right" vertical="center"/>
    </xf>
    <xf numFmtId="1" fontId="9" fillId="2" borderId="7" xfId="0" applyNumberFormat="1" applyFont="1" applyFill="1" applyBorder="1" applyAlignment="1">
      <alignment horizontal="right" vertical="center"/>
    </xf>
    <xf numFmtId="3" fontId="11" fillId="2" borderId="7" xfId="0" applyNumberFormat="1" applyFont="1" applyFill="1" applyBorder="1" applyAlignment="1">
      <alignment horizontal="right" vertical="center"/>
    </xf>
    <xf numFmtId="3" fontId="1" fillId="2" borderId="0" xfId="0" applyNumberFormat="1" applyFont="1" applyFill="1" applyAlignment="1">
      <alignment horizontal="right" vertical="center"/>
    </xf>
    <xf numFmtId="0" fontId="30" fillId="2" borderId="0" xfId="0" applyFont="1" applyFill="1" applyAlignment="1">
      <alignment vertical="center"/>
    </xf>
    <xf numFmtId="0" fontId="34" fillId="2" borderId="0" xfId="0" applyFont="1" applyFill="1"/>
    <xf numFmtId="3" fontId="35" fillId="2" borderId="0" xfId="0" applyNumberFormat="1" applyFont="1" applyFill="1" applyAlignment="1">
      <alignment horizontal="right" vertical="center"/>
    </xf>
    <xf numFmtId="3" fontId="35" fillId="2" borderId="0" xfId="0" applyNumberFormat="1" applyFont="1" applyFill="1" applyAlignment="1">
      <alignment horizontal="left" vertical="center"/>
    </xf>
    <xf numFmtId="3" fontId="35" fillId="2" borderId="0" xfId="0" applyNumberFormat="1" applyFont="1" applyFill="1" applyAlignment="1">
      <alignment vertical="center"/>
    </xf>
    <xf numFmtId="0" fontId="30" fillId="2" borderId="0" xfId="0" applyFont="1" applyFill="1"/>
    <xf numFmtId="0" fontId="36" fillId="2" borderId="0" xfId="0" applyFont="1" applyFill="1" applyAlignment="1">
      <alignment vertical="center"/>
    </xf>
    <xf numFmtId="0" fontId="1" fillId="2" borderId="0" xfId="0" applyFont="1" applyFill="1"/>
    <xf numFmtId="9" fontId="25" fillId="2" borderId="0" xfId="4" applyFont="1" applyFill="1" applyAlignment="1">
      <alignment vertical="center"/>
    </xf>
    <xf numFmtId="1" fontId="17" fillId="2" borderId="0" xfId="0" applyNumberFormat="1" applyFont="1" applyFill="1" applyAlignment="1">
      <alignment vertical="center"/>
    </xf>
    <xf numFmtId="0" fontId="1" fillId="0" borderId="0" xfId="0" applyFont="1"/>
    <xf numFmtId="3" fontId="11" fillId="0" borderId="0" xfId="0" applyNumberFormat="1" applyFont="1" applyAlignment="1">
      <alignment horizontal="right" vertical="center"/>
    </xf>
    <xf numFmtId="0" fontId="3" fillId="0" borderId="0" xfId="0" applyFont="1"/>
    <xf numFmtId="0" fontId="35" fillId="2" borderId="0" xfId="0" applyFont="1" applyFill="1" applyAlignment="1">
      <alignment horizontal="right"/>
    </xf>
    <xf numFmtId="3" fontId="17" fillId="2" borderId="10" xfId="0" applyNumberFormat="1" applyFont="1" applyFill="1" applyBorder="1" applyAlignment="1">
      <alignment horizontal="left" vertical="center"/>
    </xf>
    <xf numFmtId="3" fontId="35" fillId="2" borderId="10" xfId="0" applyNumberFormat="1" applyFont="1" applyFill="1" applyBorder="1" applyAlignment="1">
      <alignment horizontal="left" vertical="center"/>
    </xf>
    <xf numFmtId="0" fontId="14" fillId="2" borderId="0" xfId="5" applyFont="1" applyFill="1"/>
    <xf numFmtId="0" fontId="30" fillId="2" borderId="0" xfId="5" applyFont="1" applyFill="1"/>
    <xf numFmtId="165" fontId="26" fillId="2" borderId="0" xfId="0" applyNumberFormat="1" applyFont="1" applyFill="1" applyAlignment="1">
      <alignment vertical="center"/>
    </xf>
    <xf numFmtId="3" fontId="25" fillId="2" borderId="0" xfId="0" applyNumberFormat="1" applyFont="1" applyFill="1" applyAlignment="1">
      <alignment vertical="center"/>
    </xf>
    <xf numFmtId="3" fontId="26" fillId="2" borderId="0" xfId="0" applyNumberFormat="1" applyFont="1" applyFill="1" applyAlignment="1">
      <alignment vertical="center"/>
    </xf>
    <xf numFmtId="3" fontId="27" fillId="2" borderId="0" xfId="0" applyNumberFormat="1" applyFont="1" applyFill="1" applyAlignment="1">
      <alignment vertical="center"/>
    </xf>
    <xf numFmtId="3" fontId="27" fillId="2" borderId="0" xfId="4" applyNumberFormat="1" applyFont="1" applyFill="1" applyAlignment="1">
      <alignment vertical="center"/>
    </xf>
    <xf numFmtId="3" fontId="38" fillId="2" borderId="0" xfId="0" applyNumberFormat="1" applyFont="1" applyFill="1" applyAlignment="1">
      <alignment vertical="center"/>
    </xf>
    <xf numFmtId="165" fontId="27" fillId="2" borderId="0" xfId="0" applyNumberFormat="1" applyFont="1" applyFill="1" applyAlignment="1">
      <alignment vertical="center"/>
    </xf>
    <xf numFmtId="166" fontId="25" fillId="2" borderId="0" xfId="0" applyNumberFormat="1" applyFont="1" applyFill="1" applyAlignment="1">
      <alignment vertical="center"/>
    </xf>
    <xf numFmtId="0" fontId="16" fillId="2" borderId="0" xfId="0" applyFont="1" applyFill="1" applyAlignment="1">
      <alignment vertical="center"/>
    </xf>
    <xf numFmtId="3" fontId="11" fillId="2" borderId="0" xfId="0" applyNumberFormat="1" applyFont="1" applyFill="1" applyAlignment="1">
      <alignment vertical="center"/>
    </xf>
    <xf numFmtId="0" fontId="1" fillId="2" borderId="0" xfId="0" applyFont="1" applyFill="1" applyAlignment="1">
      <alignment horizontal="left" vertical="center"/>
    </xf>
    <xf numFmtId="0" fontId="14" fillId="2" borderId="0" xfId="6" applyFill="1"/>
    <xf numFmtId="0" fontId="14" fillId="2" borderId="0" xfId="7" applyFont="1" applyFill="1"/>
    <xf numFmtId="0" fontId="14" fillId="2" borderId="0" xfId="7" applyFont="1" applyFill="1" applyAlignment="1">
      <alignment horizontal="left"/>
    </xf>
    <xf numFmtId="0" fontId="14" fillId="2" borderId="0" xfId="7" quotePrefix="1" applyFont="1" applyFill="1" applyAlignment="1">
      <alignment horizontal="left"/>
    </xf>
    <xf numFmtId="0" fontId="33" fillId="2" borderId="0" xfId="7" applyFont="1" applyFill="1" applyAlignment="1">
      <alignment horizontal="left"/>
    </xf>
    <xf numFmtId="0" fontId="12" fillId="0" borderId="0" xfId="6" applyFont="1"/>
    <xf numFmtId="0" fontId="12" fillId="2" borderId="0" xfId="6" applyFont="1" applyFill="1"/>
    <xf numFmtId="0" fontId="39" fillId="2" borderId="0" xfId="6" applyFont="1" applyFill="1" applyAlignment="1">
      <alignment vertical="center"/>
    </xf>
    <xf numFmtId="0" fontId="32" fillId="2" borderId="0" xfId="7" applyFont="1" applyFill="1" applyAlignment="1">
      <alignment horizontal="left" vertical="top"/>
    </xf>
    <xf numFmtId="0" fontId="14" fillId="2" borderId="2" xfId="6" applyFill="1" applyBorder="1"/>
    <xf numFmtId="0" fontId="40" fillId="2" borderId="0" xfId="8" applyFill="1"/>
    <xf numFmtId="0" fontId="40" fillId="0" borderId="0" xfId="8"/>
    <xf numFmtId="0" fontId="5" fillId="0" borderId="0" xfId="8" applyFont="1" applyAlignment="1">
      <alignment horizontal="center" vertical="center"/>
    </xf>
    <xf numFmtId="0" fontId="12" fillId="4" borderId="2" xfId="9" applyFont="1" applyFill="1" applyBorder="1"/>
    <xf numFmtId="0" fontId="14" fillId="4" borderId="0" xfId="9" applyFont="1" applyFill="1"/>
    <xf numFmtId="0" fontId="23" fillId="4" borderId="0" xfId="10" applyFill="1" applyAlignment="1" applyProtection="1">
      <alignment vertical="top"/>
    </xf>
    <xf numFmtId="0" fontId="23" fillId="4" borderId="0" xfId="10" applyFill="1" applyAlignment="1" applyProtection="1">
      <alignment vertical="top" wrapText="1"/>
    </xf>
    <xf numFmtId="0" fontId="14" fillId="2" borderId="0" xfId="9" applyFont="1" applyFill="1"/>
    <xf numFmtId="0" fontId="12" fillId="4" borderId="0" xfId="9" applyFont="1" applyFill="1" applyAlignment="1">
      <alignment vertical="top"/>
    </xf>
    <xf numFmtId="0" fontId="12" fillId="4" borderId="0" xfId="9" applyFont="1" applyFill="1" applyAlignment="1">
      <alignment vertical="top" wrapText="1"/>
    </xf>
    <xf numFmtId="0" fontId="14" fillId="0" borderId="0" xfId="8" applyFont="1"/>
    <xf numFmtId="0" fontId="14" fillId="0" borderId="0" xfId="9" applyFont="1"/>
    <xf numFmtId="0" fontId="23" fillId="0" borderId="0" xfId="10" applyFill="1" applyAlignment="1" applyProtection="1"/>
    <xf numFmtId="0" fontId="14" fillId="4" borderId="0" xfId="9" applyFont="1" applyFill="1" applyAlignment="1">
      <alignment horizontal="left" vertical="top" wrapText="1"/>
    </xf>
    <xf numFmtId="0" fontId="23" fillId="4" borderId="0" xfId="1" applyFont="1" applyFill="1" applyAlignment="1" applyProtection="1">
      <alignment horizontal="left" vertical="top"/>
    </xf>
    <xf numFmtId="0" fontId="23" fillId="4" borderId="0" xfId="1" applyFont="1" applyFill="1" applyAlignment="1" applyProtection="1">
      <alignment horizontal="left" vertical="top" wrapText="1"/>
    </xf>
    <xf numFmtId="0" fontId="23" fillId="4" borderId="0" xfId="1" applyFont="1" applyFill="1" applyAlignment="1" applyProtection="1">
      <alignment vertical="top"/>
    </xf>
    <xf numFmtId="0" fontId="23" fillId="4" borderId="0" xfId="1" applyFont="1" applyFill="1" applyAlignment="1" applyProtection="1">
      <alignment vertical="top" wrapText="1"/>
    </xf>
    <xf numFmtId="164" fontId="9" fillId="2" borderId="0" xfId="0" applyNumberFormat="1" applyFont="1" applyFill="1" applyAlignment="1">
      <alignment horizontal="right" vertical="center"/>
    </xf>
    <xf numFmtId="164" fontId="9" fillId="2" borderId="0" xfId="0" applyNumberFormat="1" applyFont="1" applyFill="1" applyAlignment="1">
      <alignment vertical="center"/>
    </xf>
    <xf numFmtId="164" fontId="25" fillId="2" borderId="0" xfId="0" applyNumberFormat="1" applyFont="1" applyFill="1" applyAlignment="1">
      <alignment vertical="center"/>
    </xf>
    <xf numFmtId="0" fontId="42" fillId="2" borderId="0" xfId="0" applyFont="1" applyFill="1"/>
    <xf numFmtId="1" fontId="1" fillId="2" borderId="0" xfId="0" applyNumberFormat="1" applyFont="1" applyFill="1" applyAlignment="1">
      <alignment horizontal="right" vertical="center"/>
    </xf>
    <xf numFmtId="1" fontId="1" fillId="2" borderId="9" xfId="0" applyNumberFormat="1" applyFont="1" applyFill="1" applyBorder="1" applyAlignment="1">
      <alignment vertical="center"/>
    </xf>
    <xf numFmtId="0" fontId="1" fillId="2" borderId="0" xfId="0" applyFont="1" applyFill="1" applyAlignment="1">
      <alignment horizontal="right" vertical="center"/>
    </xf>
    <xf numFmtId="0" fontId="1" fillId="2" borderId="0" xfId="0" applyFont="1" applyFill="1" applyAlignment="1">
      <alignment horizontal="center" vertical="center"/>
    </xf>
    <xf numFmtId="0" fontId="1" fillId="2" borderId="6" xfId="0" applyFont="1" applyFill="1" applyBorder="1" applyAlignment="1">
      <alignment vertical="center"/>
    </xf>
    <xf numFmtId="0" fontId="1" fillId="2" borderId="0" xfId="0" applyFont="1" applyFill="1" applyAlignment="1">
      <alignment vertical="center"/>
    </xf>
    <xf numFmtId="0" fontId="14" fillId="2" borderId="0" xfId="7" applyFont="1" applyFill="1" applyAlignment="1">
      <alignment vertical="top" wrapText="1"/>
    </xf>
    <xf numFmtId="0" fontId="14" fillId="2" borderId="0" xfId="6" applyFill="1" applyAlignment="1">
      <alignment vertical="top" wrapText="1"/>
    </xf>
    <xf numFmtId="0" fontId="14" fillId="2" borderId="0" xfId="7" applyFont="1" applyFill="1" applyAlignment="1">
      <alignment horizontal="left" vertical="center"/>
    </xf>
    <xf numFmtId="0" fontId="14" fillId="2" borderId="0" xfId="7" applyFont="1" applyFill="1" applyAlignment="1">
      <alignment vertical="center"/>
    </xf>
    <xf numFmtId="0" fontId="14" fillId="2" borderId="0" xfId="6" applyFill="1" applyAlignment="1">
      <alignment vertical="center"/>
    </xf>
    <xf numFmtId="2" fontId="25" fillId="2" borderId="0" xfId="0" applyNumberFormat="1" applyFont="1" applyFill="1" applyAlignment="1">
      <alignment vertical="center"/>
    </xf>
    <xf numFmtId="0" fontId="15" fillId="2" borderId="0" xfId="0" applyFont="1" applyFill="1" applyAlignment="1">
      <alignment horizontal="center" vertical="top"/>
    </xf>
    <xf numFmtId="0" fontId="14" fillId="2" borderId="0" xfId="0" applyFont="1" applyFill="1" applyAlignment="1">
      <alignment horizontal="left" vertical="center" wrapText="1"/>
    </xf>
    <xf numFmtId="0" fontId="14" fillId="2" borderId="0" xfId="0" applyFont="1" applyFill="1" applyAlignment="1">
      <alignment horizontal="left" vertical="top" wrapText="1"/>
    </xf>
    <xf numFmtId="0" fontId="14" fillId="2" borderId="2" xfId="0" applyFont="1" applyFill="1" applyBorder="1" applyAlignment="1">
      <alignment horizontal="left" vertical="top" wrapText="1"/>
    </xf>
    <xf numFmtId="4" fontId="6" fillId="0" borderId="0" xfId="0" applyNumberFormat="1" applyFont="1"/>
    <xf numFmtId="167" fontId="25" fillId="2" borderId="0" xfId="0" applyNumberFormat="1" applyFont="1" applyFill="1" applyAlignment="1">
      <alignment vertical="center"/>
    </xf>
    <xf numFmtId="1" fontId="43" fillId="2" borderId="0" xfId="0" applyNumberFormat="1" applyFont="1" applyFill="1" applyAlignment="1">
      <alignment vertical="center"/>
    </xf>
    <xf numFmtId="0" fontId="44" fillId="2" borderId="0" xfId="0" applyFont="1" applyFill="1" applyAlignment="1">
      <alignment vertical="center"/>
    </xf>
    <xf numFmtId="3" fontId="1" fillId="2" borderId="0" xfId="0" applyNumberFormat="1" applyFont="1" applyFill="1" applyAlignment="1">
      <alignment vertical="center"/>
    </xf>
    <xf numFmtId="165" fontId="1" fillId="2" borderId="0" xfId="0" applyNumberFormat="1" applyFont="1" applyFill="1" applyAlignment="1">
      <alignment vertical="center"/>
    </xf>
    <xf numFmtId="0" fontId="29" fillId="2" borderId="0" xfId="0" applyFont="1" applyFill="1" applyAlignment="1">
      <alignment vertical="center"/>
    </xf>
    <xf numFmtId="165" fontId="29" fillId="2" borderId="0" xfId="0" applyNumberFormat="1" applyFont="1" applyFill="1" applyAlignment="1">
      <alignment vertical="center"/>
    </xf>
    <xf numFmtId="3" fontId="29" fillId="2" borderId="0" xfId="0" applyNumberFormat="1" applyFont="1" applyFill="1" applyAlignment="1">
      <alignment vertical="center"/>
    </xf>
    <xf numFmtId="1" fontId="26" fillId="2" borderId="0" xfId="0" applyNumberFormat="1" applyFont="1" applyFill="1" applyAlignment="1">
      <alignment vertical="center"/>
    </xf>
    <xf numFmtId="1" fontId="25" fillId="2" borderId="0" xfId="4" applyNumberFormat="1" applyFont="1" applyFill="1" applyAlignment="1">
      <alignment vertical="center"/>
    </xf>
    <xf numFmtId="0" fontId="14" fillId="2" borderId="6" xfId="0" applyFont="1" applyFill="1" applyBorder="1" applyAlignment="1">
      <alignment vertical="top"/>
    </xf>
    <xf numFmtId="0" fontId="5" fillId="0" borderId="0" xfId="0" applyFont="1" applyAlignment="1">
      <alignment horizontal="center" vertical="center"/>
    </xf>
    <xf numFmtId="0" fontId="12" fillId="2" borderId="0" xfId="0" applyFont="1" applyFill="1" applyAlignment="1">
      <alignment vertical="top"/>
    </xf>
    <xf numFmtId="168" fontId="27" fillId="2" borderId="0" xfId="0" applyNumberFormat="1" applyFont="1" applyFill="1" applyAlignment="1">
      <alignment vertical="center"/>
    </xf>
    <xf numFmtId="9" fontId="25" fillId="2" borderId="0" xfId="4" applyFont="1" applyFill="1" applyBorder="1" applyAlignment="1">
      <alignment vertical="center"/>
    </xf>
    <xf numFmtId="3" fontId="36" fillId="2" borderId="0" xfId="0" applyNumberFormat="1" applyFont="1" applyFill="1" applyAlignment="1">
      <alignment vertical="center"/>
    </xf>
    <xf numFmtId="0" fontId="12" fillId="5" borderId="0" xfId="0" applyFont="1" applyFill="1" applyAlignment="1">
      <alignment vertical="center"/>
    </xf>
    <xf numFmtId="0" fontId="45" fillId="5" borderId="0" xfId="0" applyFont="1" applyFill="1" applyAlignment="1">
      <alignment vertical="center"/>
    </xf>
    <xf numFmtId="0" fontId="14" fillId="5" borderId="0" xfId="0" applyFont="1" applyFill="1" applyAlignment="1">
      <alignment vertical="center"/>
    </xf>
    <xf numFmtId="3" fontId="45" fillId="5" borderId="0" xfId="0" applyNumberFormat="1" applyFont="1" applyFill="1" applyAlignment="1">
      <alignment vertical="center"/>
    </xf>
    <xf numFmtId="0" fontId="12" fillId="0" borderId="0" xfId="11" applyFont="1"/>
    <xf numFmtId="0" fontId="1" fillId="2" borderId="2" xfId="0" applyFont="1" applyFill="1" applyBorder="1" applyAlignment="1">
      <alignment horizontal="right" vertical="center"/>
    </xf>
    <xf numFmtId="164" fontId="1" fillId="2" borderId="0" xfId="0" applyNumberFormat="1" applyFont="1" applyFill="1" applyAlignment="1">
      <alignment vertical="center"/>
    </xf>
    <xf numFmtId="164" fontId="1" fillId="2" borderId="0" xfId="0" applyNumberFormat="1" applyFont="1" applyFill="1" applyAlignment="1">
      <alignment horizontal="right" vertical="center"/>
    </xf>
    <xf numFmtId="1" fontId="27" fillId="2" borderId="0" xfId="0" applyNumberFormat="1" applyFont="1" applyFill="1" applyAlignment="1">
      <alignment vertical="center"/>
    </xf>
    <xf numFmtId="1" fontId="44" fillId="2" borderId="0" xfId="0" applyNumberFormat="1" applyFont="1" applyFill="1" applyAlignment="1">
      <alignment vertical="center"/>
    </xf>
    <xf numFmtId="0" fontId="1" fillId="2" borderId="0" xfId="5" applyFill="1"/>
    <xf numFmtId="0" fontId="12" fillId="2" borderId="0" xfId="5" applyFont="1" applyFill="1" applyAlignment="1">
      <alignment vertical="top"/>
    </xf>
    <xf numFmtId="0" fontId="14" fillId="2" borderId="0" xfId="5" applyFont="1" applyFill="1" applyAlignment="1">
      <alignment vertical="top"/>
    </xf>
    <xf numFmtId="0" fontId="30" fillId="2" borderId="0" xfId="5" applyFont="1" applyFill="1" applyAlignment="1">
      <alignment vertical="top"/>
    </xf>
    <xf numFmtId="0" fontId="1" fillId="2" borderId="2" xfId="5" applyFill="1" applyBorder="1"/>
    <xf numFmtId="0" fontId="2" fillId="4" borderId="0" xfId="1" applyFill="1" applyAlignment="1" applyProtection="1">
      <alignment horizontal="left" vertical="top" wrapText="1"/>
    </xf>
    <xf numFmtId="0" fontId="48" fillId="3" borderId="0" xfId="0" applyFont="1" applyFill="1" applyAlignment="1">
      <alignment horizontal="center" vertical="center"/>
    </xf>
    <xf numFmtId="0" fontId="49" fillId="3" borderId="0" xfId="0" applyFont="1" applyFill="1" applyAlignment="1">
      <alignment horizontal="center" vertical="center"/>
    </xf>
    <xf numFmtId="0" fontId="1" fillId="2" borderId="0" xfId="0" applyFont="1" applyFill="1" applyAlignment="1">
      <alignment horizontal="center"/>
    </xf>
    <xf numFmtId="0" fontId="0" fillId="2" borderId="0" xfId="0" applyFill="1" applyAlignment="1">
      <alignment horizontal="center"/>
    </xf>
    <xf numFmtId="0" fontId="2" fillId="0" borderId="0" xfId="1" applyFill="1" applyAlignment="1" applyProtection="1"/>
    <xf numFmtId="0" fontId="2" fillId="0" borderId="0" xfId="1" applyFill="1" applyBorder="1" applyAlignment="1" applyProtection="1"/>
    <xf numFmtId="0" fontId="2" fillId="0" borderId="0" xfId="1" applyAlignment="1" applyProtection="1"/>
    <xf numFmtId="0" fontId="23" fillId="4" borderId="0" xfId="10" applyFill="1" applyAlignment="1" applyProtection="1">
      <alignment horizontal="left" vertical="top" wrapText="1"/>
    </xf>
    <xf numFmtId="0" fontId="5" fillId="3" borderId="0" xfId="8" applyFont="1" applyFill="1" applyAlignment="1">
      <alignment horizontal="center" vertical="center"/>
    </xf>
    <xf numFmtId="0" fontId="5" fillId="3" borderId="0" xfId="0" applyFont="1" applyFill="1" applyAlignment="1">
      <alignment horizontal="center" vertical="center"/>
    </xf>
    <xf numFmtId="0" fontId="14" fillId="2" borderId="0" xfId="0" applyFont="1" applyFill="1" applyAlignment="1">
      <alignment horizontal="left" vertical="top" wrapText="1"/>
    </xf>
    <xf numFmtId="0" fontId="47" fillId="0" borderId="0" xfId="0" applyFont="1" applyAlignment="1">
      <alignment vertical="top" wrapText="1"/>
    </xf>
    <xf numFmtId="0" fontId="42" fillId="0" borderId="0" xfId="0" applyFont="1" applyAlignment="1">
      <alignment vertical="top" wrapText="1"/>
    </xf>
    <xf numFmtId="0" fontId="0" fillId="3" borderId="0" xfId="0" applyFill="1" applyAlignment="1">
      <alignment horizontal="center" vertical="center"/>
    </xf>
    <xf numFmtId="0" fontId="14" fillId="2" borderId="0" xfId="0" applyFont="1" applyFill="1" applyAlignment="1">
      <alignment vertical="top" wrapText="1"/>
    </xf>
    <xf numFmtId="0" fontId="1" fillId="0" borderId="0" xfId="0" applyFont="1" applyAlignment="1">
      <alignment vertical="top" wrapText="1"/>
    </xf>
    <xf numFmtId="0" fontId="11" fillId="2" borderId="0" xfId="0" applyFont="1" applyFill="1" applyAlignment="1">
      <alignment horizontal="center"/>
    </xf>
    <xf numFmtId="0" fontId="9" fillId="2" borderId="0" xfId="0" applyFont="1" applyFill="1" applyAlignment="1">
      <alignment horizontal="center"/>
    </xf>
    <xf numFmtId="0" fontId="15" fillId="2" borderId="0" xfId="0" applyFont="1" applyFill="1" applyAlignment="1">
      <alignment horizontal="center" vertical="top"/>
    </xf>
    <xf numFmtId="0" fontId="1" fillId="2" borderId="0" xfId="0" applyFont="1" applyFill="1" applyAlignment="1">
      <alignment vertical="top" wrapText="1"/>
    </xf>
    <xf numFmtId="0" fontId="0" fillId="0" borderId="0" xfId="0" applyAlignment="1">
      <alignment vertical="top" wrapText="1"/>
    </xf>
    <xf numFmtId="0" fontId="14" fillId="2" borderId="0" xfId="5" applyFont="1" applyFill="1" applyAlignment="1">
      <alignment vertical="top" wrapText="1"/>
    </xf>
    <xf numFmtId="0" fontId="1" fillId="0" borderId="0" xfId="5" applyAlignment="1">
      <alignment vertical="top" wrapText="1"/>
    </xf>
    <xf numFmtId="0" fontId="1" fillId="2" borderId="0" xfId="5" applyFill="1" applyAlignment="1">
      <alignment vertical="top" wrapText="1"/>
    </xf>
    <xf numFmtId="0" fontId="5" fillId="3" borderId="0" xfId="5" applyFont="1" applyFill="1" applyAlignment="1">
      <alignment horizontal="center" vertical="center"/>
    </xf>
    <xf numFmtId="0" fontId="1" fillId="3" borderId="0" xfId="5" applyFill="1" applyAlignment="1">
      <alignment horizontal="center" vertical="center"/>
    </xf>
    <xf numFmtId="0" fontId="5" fillId="3" borderId="0" xfId="6" applyFont="1" applyFill="1" applyAlignment="1">
      <alignment horizontal="center" vertical="center"/>
    </xf>
    <xf numFmtId="0" fontId="9" fillId="2" borderId="0" xfId="0" applyFont="1" applyFill="1" applyAlignment="1">
      <alignment vertical="center"/>
    </xf>
    <xf numFmtId="0" fontId="9" fillId="2" borderId="0" xfId="0" applyFont="1" applyFill="1" applyAlignment="1">
      <alignment horizontal="center" vertical="center"/>
    </xf>
    <xf numFmtId="3" fontId="9" fillId="2" borderId="0" xfId="0" applyNumberFormat="1" applyFont="1" applyFill="1" applyAlignment="1">
      <alignment horizontal="center" vertical="center"/>
    </xf>
    <xf numFmtId="0" fontId="18" fillId="2" borderId="0" xfId="0" quotePrefix="1" applyFont="1" applyFill="1" applyAlignment="1">
      <alignment vertical="center" wrapText="1"/>
    </xf>
    <xf numFmtId="0" fontId="16" fillId="2" borderId="0" xfId="0" applyFont="1" applyFill="1" applyAlignment="1">
      <alignment horizontal="center" vertical="center"/>
    </xf>
    <xf numFmtId="0" fontId="1" fillId="2" borderId="0" xfId="0" quotePrefix="1" applyFont="1" applyFill="1" applyAlignment="1">
      <alignment vertical="center" wrapText="1"/>
    </xf>
    <xf numFmtId="0" fontId="16" fillId="2" borderId="2" xfId="0" applyFont="1" applyFill="1" applyBorder="1" applyAlignment="1">
      <alignment horizontal="center" vertical="center"/>
    </xf>
    <xf numFmtId="0" fontId="1" fillId="2" borderId="0" xfId="0" applyFont="1" applyFill="1" applyAlignment="1">
      <alignment horizontal="center" vertical="center"/>
    </xf>
    <xf numFmtId="0" fontId="14" fillId="2" borderId="0" xfId="0" applyFont="1" applyFill="1" applyAlignment="1">
      <alignment wrapText="1"/>
    </xf>
    <xf numFmtId="0" fontId="30" fillId="2" borderId="0" xfId="0" applyFont="1" applyFill="1" applyAlignment="1">
      <alignment wrapText="1"/>
    </xf>
    <xf numFmtId="0" fontId="14" fillId="2" borderId="0" xfId="5" applyFont="1" applyFill="1" applyAlignment="1">
      <alignment horizontal="left" vertical="top" wrapText="1"/>
    </xf>
    <xf numFmtId="0" fontId="14" fillId="2" borderId="0" xfId="5" applyFont="1" applyFill="1" applyAlignment="1">
      <alignment horizontal="left" vertical="top"/>
    </xf>
    <xf numFmtId="0" fontId="30" fillId="2" borderId="0" xfId="5" applyFont="1" applyFill="1" applyAlignment="1">
      <alignment wrapText="1"/>
    </xf>
    <xf numFmtId="0" fontId="7" fillId="0" borderId="3" xfId="0" applyFont="1" applyBorder="1" applyAlignment="1">
      <alignment horizontal="center" vertical="center"/>
    </xf>
    <xf numFmtId="0" fontId="7" fillId="0" borderId="8" xfId="0" applyFont="1"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7" fillId="0" borderId="3" xfId="0" applyFont="1" applyBorder="1" applyAlignment="1">
      <alignment horizontal="center" wrapText="1"/>
    </xf>
    <xf numFmtId="0" fontId="7" fillId="0" borderId="4" xfId="0" applyFont="1" applyBorder="1" applyAlignment="1">
      <alignment horizontal="center" wrapText="1"/>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0" fillId="0" borderId="2" xfId="0" applyBorder="1" applyAlignment="1">
      <alignment vertical="center"/>
    </xf>
    <xf numFmtId="0" fontId="7" fillId="0" borderId="1" xfId="0" applyFont="1" applyBorder="1" applyAlignment="1">
      <alignment horizontal="center"/>
    </xf>
  </cellXfs>
  <cellStyles count="12">
    <cellStyle name="Hyperlänk" xfId="1" builtinId="8"/>
    <cellStyle name="Hyperlänk 2" xfId="10" xr:uid="{00000000-0005-0000-0000-000001000000}"/>
    <cellStyle name="Normal" xfId="0" builtinId="0"/>
    <cellStyle name="Normal 2" xfId="2" xr:uid="{00000000-0005-0000-0000-000003000000}"/>
    <cellStyle name="Normal 2 2" xfId="11" xr:uid="{5087B6CA-88B7-4CF0-B742-A28E7C80D7AC}"/>
    <cellStyle name="Normal 3" xfId="5" xr:uid="{00000000-0005-0000-0000-000004000000}"/>
    <cellStyle name="Normal 4" xfId="8" xr:uid="{00000000-0005-0000-0000-000005000000}"/>
    <cellStyle name="Normal 5" xfId="6" xr:uid="{00000000-0005-0000-0000-000006000000}"/>
    <cellStyle name="Normal 6" xfId="7" xr:uid="{00000000-0005-0000-0000-000007000000}"/>
    <cellStyle name="Normal_ADP_0.3_Tabellmall" xfId="9" xr:uid="{00000000-0005-0000-0000-000008000000}"/>
    <cellStyle name="Procent" xfId="4" builtinId="5"/>
    <cellStyle name="Procent 2" xfId="3" xr:uid="{00000000-0005-0000-0000-00000A000000}"/>
  </cellStyles>
  <dxfs count="0"/>
  <tableStyles count="0" defaultTableStyle="TableStyleMedium9" defaultPivotStyle="PivotStyleLight16"/>
  <colors>
    <mruColors>
      <color rgb="FF52AF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333333333333758E-2"/>
          <c:y val="0.10342889263631254"/>
          <c:w val="0.85410396068912453"/>
          <c:h val="0.71163575042158511"/>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'-RÅDATA_KVARTAL-'!$A$73:$A$89</c:f>
              <c:strCache>
                <c:ptCount val="17"/>
                <c:pt idx="0">
                  <c:v>2020 Kvartal 2</c:v>
                </c:pt>
                <c:pt idx="1">
                  <c:v>2020 Kvartal 3</c:v>
                </c:pt>
                <c:pt idx="2">
                  <c:v>2020 Kvartal 4</c:v>
                </c:pt>
                <c:pt idx="3">
                  <c:v>2021 Kvartal 1</c:v>
                </c:pt>
                <c:pt idx="4">
                  <c:v>2021 Kvartal 2</c:v>
                </c:pt>
                <c:pt idx="5">
                  <c:v>2021 Kvartal 3</c:v>
                </c:pt>
                <c:pt idx="6">
                  <c:v>2021 Kvartal 4</c:v>
                </c:pt>
                <c:pt idx="7">
                  <c:v>2022 Kvartal 1</c:v>
                </c:pt>
                <c:pt idx="8">
                  <c:v>2022 Kvartal 2</c:v>
                </c:pt>
                <c:pt idx="9">
                  <c:v>2022 Kvartal 3</c:v>
                </c:pt>
                <c:pt idx="10">
                  <c:v>2022 Kvartal 4</c:v>
                </c:pt>
                <c:pt idx="11">
                  <c:v>2023 Kvartal 1</c:v>
                </c:pt>
                <c:pt idx="12">
                  <c:v>2023 Kvartal 2</c:v>
                </c:pt>
                <c:pt idx="13">
                  <c:v>2023 Kvartal 3</c:v>
                </c:pt>
                <c:pt idx="14">
                  <c:v>2023 Kvartal 4</c:v>
                </c:pt>
                <c:pt idx="15">
                  <c:v>2024 Kvartal 1</c:v>
                </c:pt>
                <c:pt idx="16">
                  <c:v>2024 Kvartal 2</c:v>
                </c:pt>
              </c:strCache>
            </c:strRef>
          </c:cat>
          <c:val>
            <c:numRef>
              <c:f>'-RÅDATA_KVARTAL-'!$H$73:$H$89</c:f>
              <c:numCache>
                <c:formatCode>#,##0</c:formatCode>
                <c:ptCount val="17"/>
                <c:pt idx="0">
                  <c:v>30.623929976446163</c:v>
                </c:pt>
                <c:pt idx="1">
                  <c:v>38.25467652794736</c:v>
                </c:pt>
                <c:pt idx="2">
                  <c:v>37.175369211880714</c:v>
                </c:pt>
                <c:pt idx="3">
                  <c:v>31.339034458073513</c:v>
                </c:pt>
                <c:pt idx="4">
                  <c:v>35.756635547307773</c:v>
                </c:pt>
                <c:pt idx="5">
                  <c:v>42.644905138174245</c:v>
                </c:pt>
                <c:pt idx="6">
                  <c:v>54.749899430310471</c:v>
                </c:pt>
                <c:pt idx="7">
                  <c:v>50.150031772409463</c:v>
                </c:pt>
                <c:pt idx="8">
                  <c:v>65.430410650938398</c:v>
                </c:pt>
                <c:pt idx="9">
                  <c:v>61.753068476445648</c:v>
                </c:pt>
                <c:pt idx="10">
                  <c:v>66.638624316056408</c:v>
                </c:pt>
                <c:pt idx="11">
                  <c:v>62.133600889177814</c:v>
                </c:pt>
                <c:pt idx="12">
                  <c:v>60.240595460800122</c:v>
                </c:pt>
                <c:pt idx="13">
                  <c:v>58.0766196748908</c:v>
                </c:pt>
                <c:pt idx="14">
                  <c:v>62.991152370900465</c:v>
                </c:pt>
                <c:pt idx="15">
                  <c:v>60.62263399064026</c:v>
                </c:pt>
                <c:pt idx="16">
                  <c:v>64.907120120267081</c:v>
                </c:pt>
              </c:numCache>
            </c:numRef>
          </c:val>
          <c:extLst>
            <c:ext xmlns:c16="http://schemas.microsoft.com/office/drawing/2014/chart" uri="{C3380CC4-5D6E-409C-BE32-E72D297353CC}">
              <c16:uniqueId val="{00000000-0A26-48A0-B09C-21DDAB2D4F08}"/>
            </c:ext>
          </c:extLst>
        </c:ser>
        <c:dLbls>
          <c:showLegendKey val="0"/>
          <c:showVal val="0"/>
          <c:showCatName val="0"/>
          <c:showSerName val="0"/>
          <c:showPercent val="0"/>
          <c:showBubbleSize val="0"/>
        </c:dLbls>
        <c:gapWidth val="150"/>
        <c:axId val="424307416"/>
        <c:axId val="424308200"/>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'-RÅDATA_KVARTAL-'!$A$73:$A$89</c:f>
              <c:strCache>
                <c:ptCount val="17"/>
                <c:pt idx="0">
                  <c:v>2020 Kvartal 2</c:v>
                </c:pt>
                <c:pt idx="1">
                  <c:v>2020 Kvartal 3</c:v>
                </c:pt>
                <c:pt idx="2">
                  <c:v>2020 Kvartal 4</c:v>
                </c:pt>
                <c:pt idx="3">
                  <c:v>2021 Kvartal 1</c:v>
                </c:pt>
                <c:pt idx="4">
                  <c:v>2021 Kvartal 2</c:v>
                </c:pt>
                <c:pt idx="5">
                  <c:v>2021 Kvartal 3</c:v>
                </c:pt>
                <c:pt idx="6">
                  <c:v>2021 Kvartal 4</c:v>
                </c:pt>
                <c:pt idx="7">
                  <c:v>2022 Kvartal 1</c:v>
                </c:pt>
                <c:pt idx="8">
                  <c:v>2022 Kvartal 2</c:v>
                </c:pt>
                <c:pt idx="9">
                  <c:v>2022 Kvartal 3</c:v>
                </c:pt>
                <c:pt idx="10">
                  <c:v>2022 Kvartal 4</c:v>
                </c:pt>
                <c:pt idx="11">
                  <c:v>2023 Kvartal 1</c:v>
                </c:pt>
                <c:pt idx="12">
                  <c:v>2023 Kvartal 2</c:v>
                </c:pt>
                <c:pt idx="13">
                  <c:v>2023 Kvartal 3</c:v>
                </c:pt>
                <c:pt idx="14">
                  <c:v>2023 Kvartal 4</c:v>
                </c:pt>
                <c:pt idx="15">
                  <c:v>2024 Kvartal 1</c:v>
                </c:pt>
                <c:pt idx="16">
                  <c:v>2024 Kvartal 2</c:v>
                </c:pt>
              </c:strCache>
            </c:strRef>
          </c:cat>
          <c:val>
            <c:numRef>
              <c:f>'-RÅDATA_KVARTAL-'!$V$73:$V$89</c:f>
              <c:numCache>
                <c:formatCode>#,##0</c:formatCode>
                <c:ptCount val="17"/>
                <c:pt idx="0">
                  <c:v>225.6100044863035</c:v>
                </c:pt>
                <c:pt idx="1">
                  <c:v>200.88534069179818</c:v>
                </c:pt>
                <c:pt idx="2">
                  <c:v>169.162998966587</c:v>
                </c:pt>
                <c:pt idx="3">
                  <c:v>137.39301017434775</c:v>
                </c:pt>
                <c:pt idx="4">
                  <c:v>142.52571574520937</c:v>
                </c:pt>
                <c:pt idx="5">
                  <c:v>146.91594435543624</c:v>
                </c:pt>
                <c:pt idx="6">
                  <c:v>164.49047457386601</c:v>
                </c:pt>
                <c:pt idx="7">
                  <c:v>183.30147188820195</c:v>
                </c:pt>
                <c:pt idx="8">
                  <c:v>212.97524699183256</c:v>
                </c:pt>
                <c:pt idx="9">
                  <c:v>232.08341033010396</c:v>
                </c:pt>
                <c:pt idx="10">
                  <c:v>243.9721352158499</c:v>
                </c:pt>
                <c:pt idx="11">
                  <c:v>255.95570433261827</c:v>
                </c:pt>
                <c:pt idx="12">
                  <c:v>250.76588914247998</c:v>
                </c:pt>
                <c:pt idx="13">
                  <c:v>247.08944034092517</c:v>
                </c:pt>
                <c:pt idx="14">
                  <c:v>243.44196839576921</c:v>
                </c:pt>
                <c:pt idx="15">
                  <c:v>241.93100149723165</c:v>
                </c:pt>
                <c:pt idx="16">
                  <c:v>246.59752615669859</c:v>
                </c:pt>
              </c:numCache>
            </c:numRef>
          </c:val>
          <c:smooth val="0"/>
          <c:extLst>
            <c:ext xmlns:c16="http://schemas.microsoft.com/office/drawing/2014/chart" uri="{C3380CC4-5D6E-409C-BE32-E72D297353CC}">
              <c16:uniqueId val="{00000001-0A26-48A0-B09C-21DDAB2D4F08}"/>
            </c:ext>
          </c:extLst>
        </c:ser>
        <c:dLbls>
          <c:showLegendKey val="0"/>
          <c:showVal val="0"/>
          <c:showCatName val="0"/>
          <c:showSerName val="0"/>
          <c:showPercent val="0"/>
          <c:showBubbleSize val="0"/>
        </c:dLbls>
        <c:marker val="1"/>
        <c:smooth val="0"/>
        <c:axId val="424301536"/>
        <c:axId val="424303888"/>
      </c:lineChart>
      <c:catAx>
        <c:axId val="42430741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8200"/>
        <c:crosses val="autoZero"/>
        <c:auto val="0"/>
        <c:lblAlgn val="ctr"/>
        <c:lblOffset val="100"/>
        <c:tickLblSkip val="1"/>
        <c:tickMarkSkip val="1"/>
        <c:noMultiLvlLbl val="0"/>
      </c:catAx>
      <c:valAx>
        <c:axId val="424308200"/>
        <c:scaling>
          <c:orientation val="minMax"/>
          <c:max val="7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Resor (miljoner)  /  Journeys (millions)</a:t>
                </a:r>
              </a:p>
              <a:p>
                <a:pPr>
                  <a:defRPr sz="1100" b="0" i="0" u="none" strike="noStrike" baseline="0">
                    <a:solidFill>
                      <a:srgbClr val="000000"/>
                    </a:solidFill>
                    <a:latin typeface="Calibri"/>
                    <a:ea typeface="Calibri"/>
                    <a:cs typeface="Calibri"/>
                  </a:defRPr>
                </a:pPr>
                <a:endParaRPr lang="sv-SE" sz="800" b="0" i="1" u="none" strike="noStrike" baseline="0">
                  <a:solidFill>
                    <a:srgbClr val="000000"/>
                  </a:solidFill>
                  <a:latin typeface="Arial"/>
                  <a:cs typeface="Arial"/>
                </a:endParaRPr>
              </a:p>
            </c:rich>
          </c:tx>
          <c:layout>
            <c:manualLayout>
              <c:xMode val="edge"/>
              <c:yMode val="edge"/>
              <c:x val="7.0958893296232724E-3"/>
              <c:y val="0.28667808598124478"/>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7416"/>
        <c:crosses val="autoZero"/>
        <c:crossBetween val="between"/>
      </c:valAx>
      <c:valAx>
        <c:axId val="424303888"/>
        <c:scaling>
          <c:orientation val="minMax"/>
          <c:max val="280"/>
          <c:min val="0"/>
        </c:scaling>
        <c:delete val="0"/>
        <c:axPos val="r"/>
        <c:numFmt formatCode="#,##0" sourceLinked="1"/>
        <c:majorTickMark val="out"/>
        <c:minorTickMark val="none"/>
        <c:tickLblPos val="nextTo"/>
        <c:txPr>
          <a:bodyPr/>
          <a:lstStyle/>
          <a:p>
            <a:pPr>
              <a:defRPr sz="800"/>
            </a:pPr>
            <a:endParaRPr lang="sv-SE"/>
          </a:p>
        </c:txPr>
        <c:crossAx val="424301536"/>
        <c:crosses val="max"/>
        <c:crossBetween val="between"/>
        <c:majorUnit val="40"/>
      </c:valAx>
      <c:catAx>
        <c:axId val="424301536"/>
        <c:scaling>
          <c:orientation val="minMax"/>
        </c:scaling>
        <c:delete val="1"/>
        <c:axPos val="b"/>
        <c:numFmt formatCode="General" sourceLinked="1"/>
        <c:majorTickMark val="out"/>
        <c:minorTickMark val="none"/>
        <c:tickLblPos val="none"/>
        <c:crossAx val="424303888"/>
        <c:crosses val="autoZero"/>
        <c:auto val="0"/>
        <c:lblAlgn val="ctr"/>
        <c:lblOffset val="100"/>
        <c:noMultiLvlLbl val="0"/>
      </c:cat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4803149606299513" l="0.70866141732283805" r="0.70866141732283805" t="0.74803149606299513" header="0.31496062992126272" footer="0.31496062992126272"/>
    <c:pageSetup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142261904761916E-2"/>
          <c:y val="0.10126464526494094"/>
          <c:w val="0.82955684523809536"/>
          <c:h val="0.71919175831739635"/>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'-RÅDATA_KVARTAL-'!$A$73:$A$89</c:f>
              <c:strCache>
                <c:ptCount val="17"/>
                <c:pt idx="0">
                  <c:v>2020 Kvartal 2</c:v>
                </c:pt>
                <c:pt idx="1">
                  <c:v>2020 Kvartal 3</c:v>
                </c:pt>
                <c:pt idx="2">
                  <c:v>2020 Kvartal 4</c:v>
                </c:pt>
                <c:pt idx="3">
                  <c:v>2021 Kvartal 1</c:v>
                </c:pt>
                <c:pt idx="4">
                  <c:v>2021 Kvartal 2</c:v>
                </c:pt>
                <c:pt idx="5">
                  <c:v>2021 Kvartal 3</c:v>
                </c:pt>
                <c:pt idx="6">
                  <c:v>2021 Kvartal 4</c:v>
                </c:pt>
                <c:pt idx="7">
                  <c:v>2022 Kvartal 1</c:v>
                </c:pt>
                <c:pt idx="8">
                  <c:v>2022 Kvartal 2</c:v>
                </c:pt>
                <c:pt idx="9">
                  <c:v>2022 Kvartal 3</c:v>
                </c:pt>
                <c:pt idx="10">
                  <c:v>2022 Kvartal 4</c:v>
                </c:pt>
                <c:pt idx="11">
                  <c:v>2023 Kvartal 1</c:v>
                </c:pt>
                <c:pt idx="12">
                  <c:v>2023 Kvartal 2</c:v>
                </c:pt>
                <c:pt idx="13">
                  <c:v>2023 Kvartal 3</c:v>
                </c:pt>
                <c:pt idx="14">
                  <c:v>2023 Kvartal 4</c:v>
                </c:pt>
                <c:pt idx="15">
                  <c:v>2024 Kvartal 1</c:v>
                </c:pt>
                <c:pt idx="16">
                  <c:v>2024 Kvartal 2</c:v>
                </c:pt>
              </c:strCache>
            </c:strRef>
          </c:cat>
          <c:val>
            <c:numRef>
              <c:f>'-RÅDATA_KVARTAL-'!$I$73:$I$89</c:f>
              <c:numCache>
                <c:formatCode>#,##0</c:formatCode>
                <c:ptCount val="17"/>
                <c:pt idx="0">
                  <c:v>1250.4881724884658</c:v>
                </c:pt>
                <c:pt idx="1">
                  <c:v>1892.3505137290099</c:v>
                </c:pt>
                <c:pt idx="2">
                  <c:v>1661.5232512607104</c:v>
                </c:pt>
                <c:pt idx="3">
                  <c:v>1311.1973068813061</c:v>
                </c:pt>
                <c:pt idx="4">
                  <c:v>1579.6141115986859</c:v>
                </c:pt>
                <c:pt idx="5">
                  <c:v>2345.1685738416259</c:v>
                </c:pt>
                <c:pt idx="6">
                  <c:v>2791.5093052285351</c:v>
                </c:pt>
                <c:pt idx="7">
                  <c:v>2462.7347282753299</c:v>
                </c:pt>
                <c:pt idx="8">
                  <c:v>3524.434308361941</c:v>
                </c:pt>
                <c:pt idx="9">
                  <c:v>3481.3798919846813</c:v>
                </c:pt>
                <c:pt idx="10">
                  <c:v>3410.6137529380485</c:v>
                </c:pt>
                <c:pt idx="11">
                  <c:v>3234.4305511999687</c:v>
                </c:pt>
                <c:pt idx="12">
                  <c:v>3342.9551562719557</c:v>
                </c:pt>
                <c:pt idx="13">
                  <c:v>3381.8083733298135</c:v>
                </c:pt>
                <c:pt idx="14">
                  <c:v>3349.1456171982613</c:v>
                </c:pt>
                <c:pt idx="15">
                  <c:v>3107.7573481248992</c:v>
                </c:pt>
                <c:pt idx="16">
                  <c:v>3468.3786438343391</c:v>
                </c:pt>
              </c:numCache>
            </c:numRef>
          </c:val>
          <c:extLst>
            <c:ext xmlns:c16="http://schemas.microsoft.com/office/drawing/2014/chart" uri="{C3380CC4-5D6E-409C-BE32-E72D297353CC}">
              <c16:uniqueId val="{00000000-799C-4A75-A03F-FDEEA4BD2593}"/>
            </c:ext>
          </c:extLst>
        </c:ser>
        <c:dLbls>
          <c:showLegendKey val="0"/>
          <c:showVal val="0"/>
          <c:showCatName val="0"/>
          <c:showSerName val="0"/>
          <c:showPercent val="0"/>
          <c:showBubbleSize val="0"/>
        </c:dLbls>
        <c:gapWidth val="150"/>
        <c:axId val="424301928"/>
        <c:axId val="424308592"/>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'-RÅDATA_KVARTAL-'!$A$73:$A$89</c:f>
              <c:strCache>
                <c:ptCount val="17"/>
                <c:pt idx="0">
                  <c:v>2020 Kvartal 2</c:v>
                </c:pt>
                <c:pt idx="1">
                  <c:v>2020 Kvartal 3</c:v>
                </c:pt>
                <c:pt idx="2">
                  <c:v>2020 Kvartal 4</c:v>
                </c:pt>
                <c:pt idx="3">
                  <c:v>2021 Kvartal 1</c:v>
                </c:pt>
                <c:pt idx="4">
                  <c:v>2021 Kvartal 2</c:v>
                </c:pt>
                <c:pt idx="5">
                  <c:v>2021 Kvartal 3</c:v>
                </c:pt>
                <c:pt idx="6">
                  <c:v>2021 Kvartal 4</c:v>
                </c:pt>
                <c:pt idx="7">
                  <c:v>2022 Kvartal 1</c:v>
                </c:pt>
                <c:pt idx="8">
                  <c:v>2022 Kvartal 2</c:v>
                </c:pt>
                <c:pt idx="9">
                  <c:v>2022 Kvartal 3</c:v>
                </c:pt>
                <c:pt idx="10">
                  <c:v>2022 Kvartal 4</c:v>
                </c:pt>
                <c:pt idx="11">
                  <c:v>2023 Kvartal 1</c:v>
                </c:pt>
                <c:pt idx="12">
                  <c:v>2023 Kvartal 2</c:v>
                </c:pt>
                <c:pt idx="13">
                  <c:v>2023 Kvartal 3</c:v>
                </c:pt>
                <c:pt idx="14">
                  <c:v>2023 Kvartal 4</c:v>
                </c:pt>
                <c:pt idx="15">
                  <c:v>2024 Kvartal 1</c:v>
                </c:pt>
                <c:pt idx="16">
                  <c:v>2024 Kvartal 2</c:v>
                </c:pt>
              </c:strCache>
            </c:strRef>
          </c:cat>
          <c:val>
            <c:numRef>
              <c:f>'-RÅDATA_KVARTAL-'!$W$73:$W$89</c:f>
              <c:numCache>
                <c:formatCode>#,##0</c:formatCode>
                <c:ptCount val="17"/>
                <c:pt idx="0">
                  <c:v>11959.350804660578</c:v>
                </c:pt>
                <c:pt idx="1">
                  <c:v>10231.980557366012</c:v>
                </c:pt>
                <c:pt idx="2">
                  <c:v>8128.7446646915978</c:v>
                </c:pt>
                <c:pt idx="3">
                  <c:v>6115.5592443594924</c:v>
                </c:pt>
                <c:pt idx="4">
                  <c:v>6444.6851834697118</c:v>
                </c:pt>
                <c:pt idx="5">
                  <c:v>6897.5032435823287</c:v>
                </c:pt>
                <c:pt idx="6">
                  <c:v>8027.4892975501534</c:v>
                </c:pt>
                <c:pt idx="7">
                  <c:v>9179.0267189441765</c:v>
                </c:pt>
                <c:pt idx="8">
                  <c:v>11123.846915707432</c:v>
                </c:pt>
                <c:pt idx="9">
                  <c:v>12260.058233850486</c:v>
                </c:pt>
                <c:pt idx="10">
                  <c:v>12879.162681560001</c:v>
                </c:pt>
                <c:pt idx="11">
                  <c:v>13650.858504484639</c:v>
                </c:pt>
                <c:pt idx="12">
                  <c:v>13469.379352394653</c:v>
                </c:pt>
                <c:pt idx="13">
                  <c:v>13369.807833739786</c:v>
                </c:pt>
                <c:pt idx="14">
                  <c:v>13308.339698</c:v>
                </c:pt>
                <c:pt idx="15">
                  <c:v>13181.666494924928</c:v>
                </c:pt>
                <c:pt idx="16">
                  <c:v>13307.089982487314</c:v>
                </c:pt>
              </c:numCache>
            </c:numRef>
          </c:val>
          <c:smooth val="0"/>
          <c:extLst>
            <c:ext xmlns:c16="http://schemas.microsoft.com/office/drawing/2014/chart" uri="{C3380CC4-5D6E-409C-BE32-E72D297353CC}">
              <c16:uniqueId val="{00000001-799C-4A75-A03F-FDEEA4BD2593}"/>
            </c:ext>
          </c:extLst>
        </c:ser>
        <c:dLbls>
          <c:showLegendKey val="0"/>
          <c:showVal val="0"/>
          <c:showCatName val="0"/>
          <c:showSerName val="0"/>
          <c:showPercent val="0"/>
          <c:showBubbleSize val="0"/>
        </c:dLbls>
        <c:marker val="1"/>
        <c:smooth val="0"/>
        <c:axId val="424302712"/>
        <c:axId val="424303496"/>
      </c:lineChart>
      <c:catAx>
        <c:axId val="42430192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8592"/>
        <c:crosses val="autoZero"/>
        <c:auto val="0"/>
        <c:lblAlgn val="ctr"/>
        <c:lblOffset val="100"/>
        <c:tickLblSkip val="1"/>
        <c:tickMarkSkip val="1"/>
        <c:noMultiLvlLbl val="0"/>
      </c:catAx>
      <c:valAx>
        <c:axId val="424308592"/>
        <c:scaling>
          <c:orientation val="minMax"/>
          <c:max val="40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endParaRPr lang="sv-SE" sz="800" b="0" i="0" u="none" strike="noStrike" baseline="0">
                  <a:solidFill>
                    <a:srgbClr val="000000"/>
                  </a:solidFill>
                  <a:latin typeface="Arial"/>
                  <a:cs typeface="Arial"/>
                </a:endParaRP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personkilometer  /  million passenger-kilometres</a:t>
                </a:r>
              </a:p>
            </c:rich>
          </c:tx>
          <c:layout>
            <c:manualLayout>
              <c:xMode val="edge"/>
              <c:yMode val="edge"/>
              <c:x val="4.610019841269841E-3"/>
              <c:y val="0.21910971501603102"/>
            </c:manualLayout>
          </c:layout>
          <c:overlay val="0"/>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1928"/>
        <c:crosses val="autoZero"/>
        <c:crossBetween val="between"/>
      </c:valAx>
      <c:catAx>
        <c:axId val="424302712"/>
        <c:scaling>
          <c:orientation val="minMax"/>
        </c:scaling>
        <c:delete val="1"/>
        <c:axPos val="b"/>
        <c:numFmt formatCode="General" sourceLinked="1"/>
        <c:majorTickMark val="out"/>
        <c:minorTickMark val="none"/>
        <c:tickLblPos val="none"/>
        <c:crossAx val="424303496"/>
        <c:crosses val="autoZero"/>
        <c:auto val="0"/>
        <c:lblAlgn val="ctr"/>
        <c:lblOffset val="100"/>
        <c:noMultiLvlLbl val="0"/>
      </c:catAx>
      <c:valAx>
        <c:axId val="424303496"/>
        <c:scaling>
          <c:orientation val="minMax"/>
          <c:max val="16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pitchFamily="34" charset="0"/>
                    <a:cs typeface="Arial" pitchFamily="34" charset="0"/>
                  </a:rPr>
                  <a:t>Rullande fyra kvartal  /  </a:t>
                </a:r>
                <a:r>
                  <a:rPr lang="sv-SE" sz="800" b="1" i="0" u="none" strike="noStrike" baseline="0">
                    <a:latin typeface="Arial" pitchFamily="34" charset="0"/>
                    <a:cs typeface="Arial" pitchFamily="34" charset="0"/>
                  </a:rPr>
                  <a:t>Rolling four quarters</a:t>
                </a:r>
                <a:endParaRPr lang="sv-SE" sz="800" b="0" i="0" u="none" strike="noStrike" baseline="0">
                  <a:solidFill>
                    <a:srgbClr val="000000"/>
                  </a:solidFill>
                  <a:latin typeface="Arial" pitchFamily="34" charset="0"/>
                  <a:cs typeface="Arial" pitchFamily="34" charset="0"/>
                </a:endParaRP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pitchFamily="34" charset="0"/>
                    <a:cs typeface="Arial" pitchFamily="34" charset="0"/>
                  </a:rPr>
                  <a:t>miljoner personkilometer  /  million passenger-kilometres</a:t>
                </a:r>
              </a:p>
            </c:rich>
          </c:tx>
          <c:layout>
            <c:manualLayout>
              <c:xMode val="edge"/>
              <c:yMode val="edge"/>
              <c:x val="0.96044117063492063"/>
              <c:y val="0.20810430694300588"/>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2712"/>
        <c:crosses val="max"/>
        <c:crossBetween val="between"/>
        <c:majorUnit val="2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5000000000000266" l="0.70000000000000062" r="0.70000000000000062" t="0.7500000000000026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208333333333368E-2"/>
          <c:y val="0.10874406614457725"/>
          <c:w val="0.84062500000000395"/>
          <c:h val="0.70913105341634908"/>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C-36B7-4A6E-A5FC-35F6199C49BD}"/>
              </c:ext>
            </c:extLst>
          </c:dPt>
          <c:dPt>
            <c:idx val="1"/>
            <c:invertIfNegative val="0"/>
            <c:bubble3D val="0"/>
            <c:extLst>
              <c:ext xmlns:c16="http://schemas.microsoft.com/office/drawing/2014/chart" uri="{C3380CC4-5D6E-409C-BE32-E72D297353CC}">
                <c16:uniqueId val="{0000000B-36B7-4A6E-A5FC-35F6199C49BD}"/>
              </c:ext>
            </c:extLst>
          </c:dPt>
          <c:dPt>
            <c:idx val="2"/>
            <c:invertIfNegative val="0"/>
            <c:bubble3D val="0"/>
            <c:extLst>
              <c:ext xmlns:c16="http://schemas.microsoft.com/office/drawing/2014/chart" uri="{C3380CC4-5D6E-409C-BE32-E72D297353CC}">
                <c16:uniqueId val="{0000000A-36B7-4A6E-A5FC-35F6199C49BD}"/>
              </c:ext>
            </c:extLst>
          </c:dPt>
          <c:dPt>
            <c:idx val="3"/>
            <c:invertIfNegative val="0"/>
            <c:bubble3D val="0"/>
            <c:extLst>
              <c:ext xmlns:c16="http://schemas.microsoft.com/office/drawing/2014/chart" uri="{C3380CC4-5D6E-409C-BE32-E72D297353CC}">
                <c16:uniqueId val="{00000009-36B7-4A6E-A5FC-35F6199C49BD}"/>
              </c:ext>
            </c:extLst>
          </c:dPt>
          <c:dPt>
            <c:idx val="4"/>
            <c:invertIfNegative val="0"/>
            <c:bubble3D val="0"/>
            <c:extLst>
              <c:ext xmlns:c16="http://schemas.microsoft.com/office/drawing/2014/chart" uri="{C3380CC4-5D6E-409C-BE32-E72D297353CC}">
                <c16:uniqueId val="{00000008-36B7-4A6E-A5FC-35F6199C49BD}"/>
              </c:ext>
            </c:extLst>
          </c:dPt>
          <c:dPt>
            <c:idx val="5"/>
            <c:invertIfNegative val="0"/>
            <c:bubble3D val="0"/>
            <c:extLst>
              <c:ext xmlns:c16="http://schemas.microsoft.com/office/drawing/2014/chart" uri="{C3380CC4-5D6E-409C-BE32-E72D297353CC}">
                <c16:uniqueId val="{00000007-36B7-4A6E-A5FC-35F6199C49BD}"/>
              </c:ext>
            </c:extLst>
          </c:dPt>
          <c:dPt>
            <c:idx val="6"/>
            <c:invertIfNegative val="0"/>
            <c:bubble3D val="0"/>
            <c:extLst>
              <c:ext xmlns:c16="http://schemas.microsoft.com/office/drawing/2014/chart" uri="{C3380CC4-5D6E-409C-BE32-E72D297353CC}">
                <c16:uniqueId val="{00000006-36B7-4A6E-A5FC-35F6199C49BD}"/>
              </c:ext>
            </c:extLst>
          </c:dPt>
          <c:dPt>
            <c:idx val="7"/>
            <c:invertIfNegative val="0"/>
            <c:bubble3D val="0"/>
            <c:extLst>
              <c:ext xmlns:c16="http://schemas.microsoft.com/office/drawing/2014/chart" uri="{C3380CC4-5D6E-409C-BE32-E72D297353CC}">
                <c16:uniqueId val="{00000005-36B7-4A6E-A5FC-35F6199C49BD}"/>
              </c:ext>
            </c:extLst>
          </c:dPt>
          <c:dPt>
            <c:idx val="8"/>
            <c:invertIfNegative val="0"/>
            <c:bubble3D val="0"/>
            <c:extLst>
              <c:ext xmlns:c16="http://schemas.microsoft.com/office/drawing/2014/chart" uri="{C3380CC4-5D6E-409C-BE32-E72D297353CC}">
                <c16:uniqueId val="{00000004-36B7-4A6E-A5FC-35F6199C49BD}"/>
              </c:ext>
            </c:extLst>
          </c:dPt>
          <c:cat>
            <c:strRef>
              <c:f>'-RÅDATA_KVARTAL-'!$A$73:$A$89</c:f>
              <c:strCache>
                <c:ptCount val="17"/>
                <c:pt idx="0">
                  <c:v>2020 Kvartal 2</c:v>
                </c:pt>
                <c:pt idx="1">
                  <c:v>2020 Kvartal 3</c:v>
                </c:pt>
                <c:pt idx="2">
                  <c:v>2020 Kvartal 4</c:v>
                </c:pt>
                <c:pt idx="3">
                  <c:v>2021 Kvartal 1</c:v>
                </c:pt>
                <c:pt idx="4">
                  <c:v>2021 Kvartal 2</c:v>
                </c:pt>
                <c:pt idx="5">
                  <c:v>2021 Kvartal 3</c:v>
                </c:pt>
                <c:pt idx="6">
                  <c:v>2021 Kvartal 4</c:v>
                </c:pt>
                <c:pt idx="7">
                  <c:v>2022 Kvartal 1</c:v>
                </c:pt>
                <c:pt idx="8">
                  <c:v>2022 Kvartal 2</c:v>
                </c:pt>
                <c:pt idx="9">
                  <c:v>2022 Kvartal 3</c:v>
                </c:pt>
                <c:pt idx="10">
                  <c:v>2022 Kvartal 4</c:v>
                </c:pt>
                <c:pt idx="11">
                  <c:v>2023 Kvartal 1</c:v>
                </c:pt>
                <c:pt idx="12">
                  <c:v>2023 Kvartal 2</c:v>
                </c:pt>
                <c:pt idx="13">
                  <c:v>2023 Kvartal 3</c:v>
                </c:pt>
                <c:pt idx="14">
                  <c:v>2023 Kvartal 4</c:v>
                </c:pt>
                <c:pt idx="15">
                  <c:v>2024 Kvartal 1</c:v>
                </c:pt>
                <c:pt idx="16">
                  <c:v>2024 Kvartal 2</c:v>
                </c:pt>
              </c:strCache>
            </c:strRef>
          </c:cat>
          <c:val>
            <c:numRef>
              <c:f>'-RÅDATA_KVARTAL-'!$D$73:$D$89</c:f>
              <c:numCache>
                <c:formatCode>#,##0</c:formatCode>
                <c:ptCount val="17"/>
                <c:pt idx="0">
                  <c:v>17283.080879795154</c:v>
                </c:pt>
                <c:pt idx="1">
                  <c:v>17203.185164073908</c:v>
                </c:pt>
                <c:pt idx="2">
                  <c:v>17563.40290591439</c:v>
                </c:pt>
                <c:pt idx="3">
                  <c:v>17221.504836400716</c:v>
                </c:pt>
                <c:pt idx="4">
                  <c:v>18556.291580651821</c:v>
                </c:pt>
                <c:pt idx="5">
                  <c:v>18357.009286108037</c:v>
                </c:pt>
                <c:pt idx="6">
                  <c:v>18323.490214688034</c:v>
                </c:pt>
                <c:pt idx="7">
                  <c:v>17565.590456363894</c:v>
                </c:pt>
                <c:pt idx="8">
                  <c:v>18506.79677548516</c:v>
                </c:pt>
                <c:pt idx="9">
                  <c:v>17673.480952340873</c:v>
                </c:pt>
                <c:pt idx="10">
                  <c:v>17195.877128380609</c:v>
                </c:pt>
                <c:pt idx="11">
                  <c:v>17559.946311719417</c:v>
                </c:pt>
                <c:pt idx="12">
                  <c:v>16751.954943705521</c:v>
                </c:pt>
                <c:pt idx="13">
                  <c:v>17142.463136783412</c:v>
                </c:pt>
                <c:pt idx="14">
                  <c:v>16838.191762581311</c:v>
                </c:pt>
                <c:pt idx="15">
                  <c:v>13974.310613758291</c:v>
                </c:pt>
                <c:pt idx="16">
                  <c:v>17589.663197232236</c:v>
                </c:pt>
              </c:numCache>
            </c:numRef>
          </c:val>
          <c:extLst>
            <c:ext xmlns:c16="http://schemas.microsoft.com/office/drawing/2014/chart" uri="{C3380CC4-5D6E-409C-BE32-E72D297353CC}">
              <c16:uniqueId val="{00000000-64AC-47D4-854A-35A259B17112}"/>
            </c:ext>
          </c:extLst>
        </c:ser>
        <c:dLbls>
          <c:showLegendKey val="0"/>
          <c:showVal val="0"/>
          <c:showCatName val="0"/>
          <c:showSerName val="0"/>
          <c:showPercent val="0"/>
          <c:showBubbleSize val="0"/>
        </c:dLbls>
        <c:gapWidth val="150"/>
        <c:axId val="424305848"/>
        <c:axId val="424304280"/>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dPt>
            <c:idx val="1"/>
            <c:bubble3D val="0"/>
            <c:extLst>
              <c:ext xmlns:c16="http://schemas.microsoft.com/office/drawing/2014/chart" uri="{C3380CC4-5D6E-409C-BE32-E72D297353CC}">
                <c16:uniqueId val="{0000001A-4956-4F39-847F-DC76EA820489}"/>
              </c:ext>
            </c:extLst>
          </c:dPt>
          <c:dPt>
            <c:idx val="2"/>
            <c:bubble3D val="0"/>
            <c:extLst>
              <c:ext xmlns:c16="http://schemas.microsoft.com/office/drawing/2014/chart" uri="{C3380CC4-5D6E-409C-BE32-E72D297353CC}">
                <c16:uniqueId val="{0000001A-D47E-4175-9404-AE70DFDBE1EE}"/>
              </c:ext>
            </c:extLst>
          </c:dPt>
          <c:dPt>
            <c:idx val="3"/>
            <c:bubble3D val="0"/>
            <c:extLst>
              <c:ext xmlns:c16="http://schemas.microsoft.com/office/drawing/2014/chart" uri="{C3380CC4-5D6E-409C-BE32-E72D297353CC}">
                <c16:uniqueId val="{0000001A-78E3-4724-8D6E-3F1C258115D1}"/>
              </c:ext>
            </c:extLst>
          </c:dPt>
          <c:dPt>
            <c:idx val="4"/>
            <c:bubble3D val="0"/>
            <c:extLst>
              <c:ext xmlns:c16="http://schemas.microsoft.com/office/drawing/2014/chart" uri="{C3380CC4-5D6E-409C-BE32-E72D297353CC}">
                <c16:uniqueId val="{0000001A-A2CD-4666-B907-2D8BA63737B7}"/>
              </c:ext>
            </c:extLst>
          </c:dPt>
          <c:dPt>
            <c:idx val="5"/>
            <c:bubble3D val="0"/>
            <c:extLst>
              <c:ext xmlns:c16="http://schemas.microsoft.com/office/drawing/2014/chart" uri="{C3380CC4-5D6E-409C-BE32-E72D297353CC}">
                <c16:uniqueId val="{0000001A-B974-4A1F-8BF9-FA4494A12979}"/>
              </c:ext>
            </c:extLst>
          </c:dPt>
          <c:dPt>
            <c:idx val="6"/>
            <c:bubble3D val="0"/>
            <c:extLst>
              <c:ext xmlns:c16="http://schemas.microsoft.com/office/drawing/2014/chart" uri="{C3380CC4-5D6E-409C-BE32-E72D297353CC}">
                <c16:uniqueId val="{0000001A-69CD-4EE9-B1FB-21C2904C4B98}"/>
              </c:ext>
            </c:extLst>
          </c:dPt>
          <c:dPt>
            <c:idx val="7"/>
            <c:bubble3D val="0"/>
            <c:extLst>
              <c:ext xmlns:c16="http://schemas.microsoft.com/office/drawing/2014/chart" uri="{C3380CC4-5D6E-409C-BE32-E72D297353CC}">
                <c16:uniqueId val="{0000001B-1A80-42FA-B583-148B425BB678}"/>
              </c:ext>
            </c:extLst>
          </c:dPt>
          <c:dPt>
            <c:idx val="8"/>
            <c:bubble3D val="0"/>
            <c:extLst>
              <c:ext xmlns:c16="http://schemas.microsoft.com/office/drawing/2014/chart" uri="{C3380CC4-5D6E-409C-BE32-E72D297353CC}">
                <c16:uniqueId val="{0000001A-4B38-4AF8-91EB-474CD67CA180}"/>
              </c:ext>
            </c:extLst>
          </c:dPt>
          <c:dPt>
            <c:idx val="9"/>
            <c:bubble3D val="0"/>
            <c:extLst>
              <c:ext xmlns:c16="http://schemas.microsoft.com/office/drawing/2014/chart" uri="{C3380CC4-5D6E-409C-BE32-E72D297353CC}">
                <c16:uniqueId val="{00000000-36B7-4A6E-A5FC-35F6199C49BD}"/>
              </c:ext>
            </c:extLst>
          </c:dPt>
          <c:dPt>
            <c:idx val="10"/>
            <c:bubble3D val="0"/>
            <c:extLst>
              <c:ext xmlns:c16="http://schemas.microsoft.com/office/drawing/2014/chart" uri="{C3380CC4-5D6E-409C-BE32-E72D297353CC}">
                <c16:uniqueId val="{00000001-36B7-4A6E-A5FC-35F6199C49BD}"/>
              </c:ext>
            </c:extLst>
          </c:dPt>
          <c:dPt>
            <c:idx val="11"/>
            <c:bubble3D val="0"/>
            <c:extLst>
              <c:ext xmlns:c16="http://schemas.microsoft.com/office/drawing/2014/chart" uri="{C3380CC4-5D6E-409C-BE32-E72D297353CC}">
                <c16:uniqueId val="{00000002-36B7-4A6E-A5FC-35F6199C49BD}"/>
              </c:ext>
            </c:extLst>
          </c:dPt>
          <c:dPt>
            <c:idx val="12"/>
            <c:bubble3D val="0"/>
            <c:extLst>
              <c:ext xmlns:c16="http://schemas.microsoft.com/office/drawing/2014/chart" uri="{C3380CC4-5D6E-409C-BE32-E72D297353CC}">
                <c16:uniqueId val="{00000003-36B7-4A6E-A5FC-35F6199C49BD}"/>
              </c:ext>
            </c:extLst>
          </c:dPt>
          <c:cat>
            <c:strRef>
              <c:f>'-RÅDATA_KVARTAL-'!$A$73:$A$89</c:f>
              <c:strCache>
                <c:ptCount val="17"/>
                <c:pt idx="0">
                  <c:v>2020 Kvartal 2</c:v>
                </c:pt>
                <c:pt idx="1">
                  <c:v>2020 Kvartal 3</c:v>
                </c:pt>
                <c:pt idx="2">
                  <c:v>2020 Kvartal 4</c:v>
                </c:pt>
                <c:pt idx="3">
                  <c:v>2021 Kvartal 1</c:v>
                </c:pt>
                <c:pt idx="4">
                  <c:v>2021 Kvartal 2</c:v>
                </c:pt>
                <c:pt idx="5">
                  <c:v>2021 Kvartal 3</c:v>
                </c:pt>
                <c:pt idx="6">
                  <c:v>2021 Kvartal 4</c:v>
                </c:pt>
                <c:pt idx="7">
                  <c:v>2022 Kvartal 1</c:v>
                </c:pt>
                <c:pt idx="8">
                  <c:v>2022 Kvartal 2</c:v>
                </c:pt>
                <c:pt idx="9">
                  <c:v>2022 Kvartal 3</c:v>
                </c:pt>
                <c:pt idx="10">
                  <c:v>2022 Kvartal 4</c:v>
                </c:pt>
                <c:pt idx="11">
                  <c:v>2023 Kvartal 1</c:v>
                </c:pt>
                <c:pt idx="12">
                  <c:v>2023 Kvartal 2</c:v>
                </c:pt>
                <c:pt idx="13">
                  <c:v>2023 Kvartal 3</c:v>
                </c:pt>
                <c:pt idx="14">
                  <c:v>2023 Kvartal 4</c:v>
                </c:pt>
                <c:pt idx="15">
                  <c:v>2024 Kvartal 1</c:v>
                </c:pt>
                <c:pt idx="16">
                  <c:v>2024 Kvartal 2</c:v>
                </c:pt>
              </c:strCache>
            </c:strRef>
          </c:cat>
          <c:val>
            <c:numRef>
              <c:f>'-RÅDATA_KVARTAL-'!$R$73:$R$89</c:f>
              <c:numCache>
                <c:formatCode>#,##0</c:formatCode>
                <c:ptCount val="17"/>
                <c:pt idx="0">
                  <c:v>68672.254529538041</c:v>
                </c:pt>
                <c:pt idx="1">
                  <c:v>69322.280990847357</c:v>
                </c:pt>
                <c:pt idx="2">
                  <c:v>69804.992882890874</c:v>
                </c:pt>
                <c:pt idx="3">
                  <c:v>69271.173786184168</c:v>
                </c:pt>
                <c:pt idx="4">
                  <c:v>70544.384487040836</c:v>
                </c:pt>
                <c:pt idx="5">
                  <c:v>71698.208609074965</c:v>
                </c:pt>
                <c:pt idx="6">
                  <c:v>72458.295917848605</c:v>
                </c:pt>
                <c:pt idx="7">
                  <c:v>72802.381537811787</c:v>
                </c:pt>
                <c:pt idx="8">
                  <c:v>72752.886732645115</c:v>
                </c:pt>
                <c:pt idx="9">
                  <c:v>72069.358398877957</c:v>
                </c:pt>
                <c:pt idx="10">
                  <c:v>70941.745312570536</c:v>
                </c:pt>
                <c:pt idx="11">
                  <c:v>70936.10116792607</c:v>
                </c:pt>
                <c:pt idx="12">
                  <c:v>69181.259336146424</c:v>
                </c:pt>
                <c:pt idx="13">
                  <c:v>68650.241520588956</c:v>
                </c:pt>
                <c:pt idx="14">
                  <c:v>68292.55615478965</c:v>
                </c:pt>
                <c:pt idx="15">
                  <c:v>64706.920456828535</c:v>
                </c:pt>
                <c:pt idx="16">
                  <c:v>65544.628710355246</c:v>
                </c:pt>
              </c:numCache>
            </c:numRef>
          </c:val>
          <c:smooth val="0"/>
          <c:extLst>
            <c:ext xmlns:c16="http://schemas.microsoft.com/office/drawing/2014/chart" uri="{C3380CC4-5D6E-409C-BE32-E72D297353CC}">
              <c16:uniqueId val="{00000001-64AC-47D4-854A-35A259B17112}"/>
            </c:ext>
          </c:extLst>
        </c:ser>
        <c:dLbls>
          <c:showLegendKey val="0"/>
          <c:showVal val="0"/>
          <c:showCatName val="0"/>
          <c:showSerName val="0"/>
          <c:showPercent val="0"/>
          <c:showBubbleSize val="0"/>
        </c:dLbls>
        <c:marker val="1"/>
        <c:smooth val="0"/>
        <c:axId val="573337512"/>
        <c:axId val="573341120"/>
      </c:lineChart>
      <c:catAx>
        <c:axId val="42430584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4280"/>
        <c:crosses val="autoZero"/>
        <c:auto val="0"/>
        <c:lblAlgn val="ctr"/>
        <c:lblOffset val="100"/>
        <c:tickLblSkip val="1"/>
        <c:tickMarkSkip val="1"/>
        <c:noMultiLvlLbl val="0"/>
      </c:catAx>
      <c:valAx>
        <c:axId val="424304280"/>
        <c:scaling>
          <c:orientation val="minMax"/>
          <c:max val="200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tusen ton  / thousand tonnes</a:t>
                </a:r>
              </a:p>
            </c:rich>
          </c:tx>
          <c:layout>
            <c:manualLayout>
              <c:xMode val="edge"/>
              <c:yMode val="edge"/>
              <c:x val="4.5849522093040435E-3"/>
              <c:y val="0.33951658234963827"/>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5848"/>
        <c:crosses val="autoZero"/>
        <c:crossBetween val="between"/>
        <c:majorUnit val="2000"/>
        <c:minorUnit val="400"/>
      </c:valAx>
      <c:valAx>
        <c:axId val="573341120"/>
        <c:scaling>
          <c:orientation val="minMax"/>
          <c:min val="0"/>
        </c:scaling>
        <c:delete val="0"/>
        <c:axPos val="r"/>
        <c:title>
          <c:tx>
            <c:rich>
              <a:bodyPr/>
              <a:lstStyle/>
              <a:p>
                <a:pPr>
                  <a:defRPr/>
                </a:pPr>
                <a:r>
                  <a:rPr lang="sv-SE" sz="800" b="1" i="0" baseline="0">
                    <a:effectLst/>
                  </a:rPr>
                  <a:t>Rullande fyra kvartal  /  Rolling four quarters</a:t>
                </a:r>
                <a:endParaRPr lang="sv-SE" sz="800">
                  <a:effectLst/>
                </a:endParaRPr>
              </a:p>
              <a:p>
                <a:pPr>
                  <a:defRPr/>
                </a:pPr>
                <a:r>
                  <a:rPr lang="sv-SE" sz="800" b="0" i="1" baseline="0">
                    <a:effectLst/>
                  </a:rPr>
                  <a:t>tusen ton  / thousand tonnes</a:t>
                </a:r>
                <a:endParaRPr lang="sv-SE" sz="800"/>
              </a:p>
            </c:rich>
          </c:tx>
          <c:layout>
            <c:manualLayout>
              <c:xMode val="edge"/>
              <c:yMode val="edge"/>
              <c:x val="0.96423085317460322"/>
              <c:y val="0.27313506944444443"/>
            </c:manualLayout>
          </c:layout>
          <c:overlay val="0"/>
        </c:title>
        <c:numFmt formatCode="#,##0" sourceLinked="1"/>
        <c:majorTickMark val="out"/>
        <c:minorTickMark val="none"/>
        <c:tickLblPos val="nextTo"/>
        <c:txPr>
          <a:bodyPr/>
          <a:lstStyle/>
          <a:p>
            <a:pPr>
              <a:defRPr sz="800">
                <a:latin typeface="Tahoma" panose="020B0604030504040204" pitchFamily="34" charset="0"/>
                <a:ea typeface="Tahoma" panose="020B0604030504040204" pitchFamily="34" charset="0"/>
                <a:cs typeface="Tahoma" panose="020B0604030504040204" pitchFamily="34" charset="0"/>
              </a:defRPr>
            </a:pPr>
            <a:endParaRPr lang="sv-SE"/>
          </a:p>
        </c:txPr>
        <c:crossAx val="573337512"/>
        <c:crosses val="max"/>
        <c:crossBetween val="between"/>
        <c:majorUnit val="8000"/>
      </c:valAx>
      <c:catAx>
        <c:axId val="573337512"/>
        <c:scaling>
          <c:orientation val="minMax"/>
        </c:scaling>
        <c:delete val="1"/>
        <c:axPos val="b"/>
        <c:numFmt formatCode="General" sourceLinked="1"/>
        <c:majorTickMark val="out"/>
        <c:minorTickMark val="none"/>
        <c:tickLblPos val="nextTo"/>
        <c:crossAx val="573341120"/>
        <c:crosses val="autoZero"/>
        <c:auto val="0"/>
        <c:lblAlgn val="ctr"/>
        <c:lblOffset val="100"/>
        <c:noMultiLvlLbl val="0"/>
      </c:cat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5000000000000266" l="0.70000000000000062" r="0.70000000000000062" t="0.75000000000000266"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916666666666824E-2"/>
          <c:y val="0.10961214165261383"/>
          <c:w val="0.84687500000000349"/>
          <c:h val="0.70489038785834746"/>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C-8DE8-4E28-9E05-97FF01C3C5D0}"/>
              </c:ext>
            </c:extLst>
          </c:dPt>
          <c:dPt>
            <c:idx val="1"/>
            <c:invertIfNegative val="0"/>
            <c:bubble3D val="0"/>
            <c:extLst>
              <c:ext xmlns:c16="http://schemas.microsoft.com/office/drawing/2014/chart" uri="{C3380CC4-5D6E-409C-BE32-E72D297353CC}">
                <c16:uniqueId val="{0000000B-8DE8-4E28-9E05-97FF01C3C5D0}"/>
              </c:ext>
            </c:extLst>
          </c:dPt>
          <c:dPt>
            <c:idx val="2"/>
            <c:invertIfNegative val="0"/>
            <c:bubble3D val="0"/>
            <c:extLst>
              <c:ext xmlns:c16="http://schemas.microsoft.com/office/drawing/2014/chart" uri="{C3380CC4-5D6E-409C-BE32-E72D297353CC}">
                <c16:uniqueId val="{0000000A-8DE8-4E28-9E05-97FF01C3C5D0}"/>
              </c:ext>
            </c:extLst>
          </c:dPt>
          <c:dPt>
            <c:idx val="3"/>
            <c:invertIfNegative val="0"/>
            <c:bubble3D val="0"/>
            <c:extLst>
              <c:ext xmlns:c16="http://schemas.microsoft.com/office/drawing/2014/chart" uri="{C3380CC4-5D6E-409C-BE32-E72D297353CC}">
                <c16:uniqueId val="{00000009-8DE8-4E28-9E05-97FF01C3C5D0}"/>
              </c:ext>
            </c:extLst>
          </c:dPt>
          <c:dPt>
            <c:idx val="4"/>
            <c:invertIfNegative val="0"/>
            <c:bubble3D val="0"/>
            <c:extLst>
              <c:ext xmlns:c16="http://schemas.microsoft.com/office/drawing/2014/chart" uri="{C3380CC4-5D6E-409C-BE32-E72D297353CC}">
                <c16:uniqueId val="{00000008-8DE8-4E28-9E05-97FF01C3C5D0}"/>
              </c:ext>
            </c:extLst>
          </c:dPt>
          <c:dPt>
            <c:idx val="5"/>
            <c:invertIfNegative val="0"/>
            <c:bubble3D val="0"/>
            <c:extLst>
              <c:ext xmlns:c16="http://schemas.microsoft.com/office/drawing/2014/chart" uri="{C3380CC4-5D6E-409C-BE32-E72D297353CC}">
                <c16:uniqueId val="{00000007-8DE8-4E28-9E05-97FF01C3C5D0}"/>
              </c:ext>
            </c:extLst>
          </c:dPt>
          <c:dPt>
            <c:idx val="6"/>
            <c:invertIfNegative val="0"/>
            <c:bubble3D val="0"/>
            <c:extLst>
              <c:ext xmlns:c16="http://schemas.microsoft.com/office/drawing/2014/chart" uri="{C3380CC4-5D6E-409C-BE32-E72D297353CC}">
                <c16:uniqueId val="{00000006-8DE8-4E28-9E05-97FF01C3C5D0}"/>
              </c:ext>
            </c:extLst>
          </c:dPt>
          <c:dPt>
            <c:idx val="7"/>
            <c:invertIfNegative val="0"/>
            <c:bubble3D val="0"/>
            <c:extLst>
              <c:ext xmlns:c16="http://schemas.microsoft.com/office/drawing/2014/chart" uri="{C3380CC4-5D6E-409C-BE32-E72D297353CC}">
                <c16:uniqueId val="{00000005-8DE8-4E28-9E05-97FF01C3C5D0}"/>
              </c:ext>
            </c:extLst>
          </c:dPt>
          <c:dPt>
            <c:idx val="8"/>
            <c:invertIfNegative val="0"/>
            <c:bubble3D val="0"/>
            <c:extLst>
              <c:ext xmlns:c16="http://schemas.microsoft.com/office/drawing/2014/chart" uri="{C3380CC4-5D6E-409C-BE32-E72D297353CC}">
                <c16:uniqueId val="{00000004-8DE8-4E28-9E05-97FF01C3C5D0}"/>
              </c:ext>
            </c:extLst>
          </c:dPt>
          <c:cat>
            <c:strRef>
              <c:f>'-RÅDATA_KVARTAL-'!$A$73:$A$89</c:f>
              <c:strCache>
                <c:ptCount val="17"/>
                <c:pt idx="0">
                  <c:v>2020 Kvartal 2</c:v>
                </c:pt>
                <c:pt idx="1">
                  <c:v>2020 Kvartal 3</c:v>
                </c:pt>
                <c:pt idx="2">
                  <c:v>2020 Kvartal 4</c:v>
                </c:pt>
                <c:pt idx="3">
                  <c:v>2021 Kvartal 1</c:v>
                </c:pt>
                <c:pt idx="4">
                  <c:v>2021 Kvartal 2</c:v>
                </c:pt>
                <c:pt idx="5">
                  <c:v>2021 Kvartal 3</c:v>
                </c:pt>
                <c:pt idx="6">
                  <c:v>2021 Kvartal 4</c:v>
                </c:pt>
                <c:pt idx="7">
                  <c:v>2022 Kvartal 1</c:v>
                </c:pt>
                <c:pt idx="8">
                  <c:v>2022 Kvartal 2</c:v>
                </c:pt>
                <c:pt idx="9">
                  <c:v>2022 Kvartal 3</c:v>
                </c:pt>
                <c:pt idx="10">
                  <c:v>2022 Kvartal 4</c:v>
                </c:pt>
                <c:pt idx="11">
                  <c:v>2023 Kvartal 1</c:v>
                </c:pt>
                <c:pt idx="12">
                  <c:v>2023 Kvartal 2</c:v>
                </c:pt>
                <c:pt idx="13">
                  <c:v>2023 Kvartal 3</c:v>
                </c:pt>
                <c:pt idx="14">
                  <c:v>2023 Kvartal 4</c:v>
                </c:pt>
                <c:pt idx="15">
                  <c:v>2024 Kvartal 1</c:v>
                </c:pt>
                <c:pt idx="16">
                  <c:v>2024 Kvartal 2</c:v>
                </c:pt>
              </c:strCache>
            </c:strRef>
          </c:cat>
          <c:val>
            <c:numRef>
              <c:f>'-RÅDATA_KVARTAL-'!$E$73:$E$89</c:f>
              <c:numCache>
                <c:formatCode>#,##0</c:formatCode>
                <c:ptCount val="17"/>
                <c:pt idx="0">
                  <c:v>5500.334091792557</c:v>
                </c:pt>
                <c:pt idx="1">
                  <c:v>5395.986881468436</c:v>
                </c:pt>
                <c:pt idx="2">
                  <c:v>5546.6621771997807</c:v>
                </c:pt>
                <c:pt idx="3">
                  <c:v>5476.4267369067065</c:v>
                </c:pt>
                <c:pt idx="4">
                  <c:v>6121.8067353285287</c:v>
                </c:pt>
                <c:pt idx="5">
                  <c:v>5996.6876579271739</c:v>
                </c:pt>
                <c:pt idx="6">
                  <c:v>5853.9660353245026</c:v>
                </c:pt>
                <c:pt idx="7">
                  <c:v>5686.6964366226966</c:v>
                </c:pt>
                <c:pt idx="8">
                  <c:v>6134.0999585420732</c:v>
                </c:pt>
                <c:pt idx="9">
                  <c:v>5831.9087985798333</c:v>
                </c:pt>
                <c:pt idx="10">
                  <c:v>5508.2313792106352</c:v>
                </c:pt>
                <c:pt idx="11">
                  <c:v>5682.1498505086056</c:v>
                </c:pt>
                <c:pt idx="12">
                  <c:v>5474.0694035765991</c:v>
                </c:pt>
                <c:pt idx="13">
                  <c:v>5350.838073559883</c:v>
                </c:pt>
                <c:pt idx="14">
                  <c:v>5446.3254175427583</c:v>
                </c:pt>
                <c:pt idx="15">
                  <c:v>4914.30222228408</c:v>
                </c:pt>
                <c:pt idx="16">
                  <c:v>5707.0365146972254</c:v>
                </c:pt>
              </c:numCache>
            </c:numRef>
          </c:val>
          <c:extLst>
            <c:ext xmlns:c16="http://schemas.microsoft.com/office/drawing/2014/chart" uri="{C3380CC4-5D6E-409C-BE32-E72D297353CC}">
              <c16:uniqueId val="{00000000-992E-40CC-84FA-C741C485A621}"/>
            </c:ext>
          </c:extLst>
        </c:ser>
        <c:dLbls>
          <c:showLegendKey val="0"/>
          <c:showVal val="0"/>
          <c:showCatName val="0"/>
          <c:showSerName val="0"/>
          <c:showPercent val="0"/>
          <c:showBubbleSize val="0"/>
        </c:dLbls>
        <c:gapWidth val="150"/>
        <c:axId val="425779856"/>
        <c:axId val="425782208"/>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dPt>
            <c:idx val="1"/>
            <c:bubble3D val="0"/>
            <c:extLst>
              <c:ext xmlns:c16="http://schemas.microsoft.com/office/drawing/2014/chart" uri="{C3380CC4-5D6E-409C-BE32-E72D297353CC}">
                <c16:uniqueId val="{0000001A-B1A3-4A94-A0A9-7688589418E2}"/>
              </c:ext>
            </c:extLst>
          </c:dPt>
          <c:dPt>
            <c:idx val="2"/>
            <c:bubble3D val="0"/>
            <c:extLst>
              <c:ext xmlns:c16="http://schemas.microsoft.com/office/drawing/2014/chart" uri="{C3380CC4-5D6E-409C-BE32-E72D297353CC}">
                <c16:uniqueId val="{0000001A-5ED9-4BC3-976C-2860F6EEBD35}"/>
              </c:ext>
            </c:extLst>
          </c:dPt>
          <c:dPt>
            <c:idx val="3"/>
            <c:bubble3D val="0"/>
            <c:extLst>
              <c:ext xmlns:c16="http://schemas.microsoft.com/office/drawing/2014/chart" uri="{C3380CC4-5D6E-409C-BE32-E72D297353CC}">
                <c16:uniqueId val="{0000001A-64AA-4F5B-B662-3CF10BECE693}"/>
              </c:ext>
            </c:extLst>
          </c:dPt>
          <c:dPt>
            <c:idx val="4"/>
            <c:bubble3D val="0"/>
            <c:extLst>
              <c:ext xmlns:c16="http://schemas.microsoft.com/office/drawing/2014/chart" uri="{C3380CC4-5D6E-409C-BE32-E72D297353CC}">
                <c16:uniqueId val="{0000001A-DF01-4B36-A5D4-363DB43E7A56}"/>
              </c:ext>
            </c:extLst>
          </c:dPt>
          <c:dPt>
            <c:idx val="5"/>
            <c:bubble3D val="0"/>
            <c:extLst>
              <c:ext xmlns:c16="http://schemas.microsoft.com/office/drawing/2014/chart" uri="{C3380CC4-5D6E-409C-BE32-E72D297353CC}">
                <c16:uniqueId val="{0000001A-7484-4FDB-AAC7-89984EAC6848}"/>
              </c:ext>
            </c:extLst>
          </c:dPt>
          <c:dPt>
            <c:idx val="6"/>
            <c:bubble3D val="0"/>
            <c:extLst>
              <c:ext xmlns:c16="http://schemas.microsoft.com/office/drawing/2014/chart" uri="{C3380CC4-5D6E-409C-BE32-E72D297353CC}">
                <c16:uniqueId val="{0000001A-B65D-470E-A57E-481E9FAB550B}"/>
              </c:ext>
            </c:extLst>
          </c:dPt>
          <c:dPt>
            <c:idx val="7"/>
            <c:bubble3D val="0"/>
            <c:extLst>
              <c:ext xmlns:c16="http://schemas.microsoft.com/office/drawing/2014/chart" uri="{C3380CC4-5D6E-409C-BE32-E72D297353CC}">
                <c16:uniqueId val="{0000001A-61F3-4844-97B0-2734CBA2A2EB}"/>
              </c:ext>
            </c:extLst>
          </c:dPt>
          <c:dPt>
            <c:idx val="8"/>
            <c:bubble3D val="0"/>
            <c:extLst>
              <c:ext xmlns:c16="http://schemas.microsoft.com/office/drawing/2014/chart" uri="{C3380CC4-5D6E-409C-BE32-E72D297353CC}">
                <c16:uniqueId val="{0000001A-1127-407B-9C2A-5A25A563DBF6}"/>
              </c:ext>
            </c:extLst>
          </c:dPt>
          <c:dPt>
            <c:idx val="9"/>
            <c:bubble3D val="0"/>
            <c:extLst>
              <c:ext xmlns:c16="http://schemas.microsoft.com/office/drawing/2014/chart" uri="{C3380CC4-5D6E-409C-BE32-E72D297353CC}">
                <c16:uniqueId val="{00000000-8DE8-4E28-9E05-97FF01C3C5D0}"/>
              </c:ext>
            </c:extLst>
          </c:dPt>
          <c:dPt>
            <c:idx val="10"/>
            <c:bubble3D val="0"/>
            <c:extLst>
              <c:ext xmlns:c16="http://schemas.microsoft.com/office/drawing/2014/chart" uri="{C3380CC4-5D6E-409C-BE32-E72D297353CC}">
                <c16:uniqueId val="{00000001-8DE8-4E28-9E05-97FF01C3C5D0}"/>
              </c:ext>
            </c:extLst>
          </c:dPt>
          <c:dPt>
            <c:idx val="11"/>
            <c:bubble3D val="0"/>
            <c:extLst>
              <c:ext xmlns:c16="http://schemas.microsoft.com/office/drawing/2014/chart" uri="{C3380CC4-5D6E-409C-BE32-E72D297353CC}">
                <c16:uniqueId val="{00000002-8DE8-4E28-9E05-97FF01C3C5D0}"/>
              </c:ext>
            </c:extLst>
          </c:dPt>
          <c:dPt>
            <c:idx val="12"/>
            <c:bubble3D val="0"/>
            <c:extLst>
              <c:ext xmlns:c16="http://schemas.microsoft.com/office/drawing/2014/chart" uri="{C3380CC4-5D6E-409C-BE32-E72D297353CC}">
                <c16:uniqueId val="{00000003-8DE8-4E28-9E05-97FF01C3C5D0}"/>
              </c:ext>
            </c:extLst>
          </c:dPt>
          <c:cat>
            <c:strRef>
              <c:f>'-RÅDATA_KVARTAL-'!$A$73:$A$89</c:f>
              <c:strCache>
                <c:ptCount val="17"/>
                <c:pt idx="0">
                  <c:v>2020 Kvartal 2</c:v>
                </c:pt>
                <c:pt idx="1">
                  <c:v>2020 Kvartal 3</c:v>
                </c:pt>
                <c:pt idx="2">
                  <c:v>2020 Kvartal 4</c:v>
                </c:pt>
                <c:pt idx="3">
                  <c:v>2021 Kvartal 1</c:v>
                </c:pt>
                <c:pt idx="4">
                  <c:v>2021 Kvartal 2</c:v>
                </c:pt>
                <c:pt idx="5">
                  <c:v>2021 Kvartal 3</c:v>
                </c:pt>
                <c:pt idx="6">
                  <c:v>2021 Kvartal 4</c:v>
                </c:pt>
                <c:pt idx="7">
                  <c:v>2022 Kvartal 1</c:v>
                </c:pt>
                <c:pt idx="8">
                  <c:v>2022 Kvartal 2</c:v>
                </c:pt>
                <c:pt idx="9">
                  <c:v>2022 Kvartal 3</c:v>
                </c:pt>
                <c:pt idx="10">
                  <c:v>2022 Kvartal 4</c:v>
                </c:pt>
                <c:pt idx="11">
                  <c:v>2023 Kvartal 1</c:v>
                </c:pt>
                <c:pt idx="12">
                  <c:v>2023 Kvartal 2</c:v>
                </c:pt>
                <c:pt idx="13">
                  <c:v>2023 Kvartal 3</c:v>
                </c:pt>
                <c:pt idx="14">
                  <c:v>2023 Kvartal 4</c:v>
                </c:pt>
                <c:pt idx="15">
                  <c:v>2024 Kvartal 1</c:v>
                </c:pt>
                <c:pt idx="16">
                  <c:v>2024 Kvartal 2</c:v>
                </c:pt>
              </c:strCache>
            </c:strRef>
          </c:cat>
          <c:val>
            <c:numRef>
              <c:f>'-RÅDATA_KVARTAL-'!$S$73:$S$89</c:f>
              <c:numCache>
                <c:formatCode>#,##0</c:formatCode>
                <c:ptCount val="17"/>
                <c:pt idx="0">
                  <c:v>22221.929683960436</c:v>
                </c:pt>
                <c:pt idx="1">
                  <c:v>22131.521852483682</c:v>
                </c:pt>
                <c:pt idx="2">
                  <c:v>22093.897979014626</c:v>
                </c:pt>
                <c:pt idx="3">
                  <c:v>21919.409887367481</c:v>
                </c:pt>
                <c:pt idx="4">
                  <c:v>22540.882530903451</c:v>
                </c:pt>
                <c:pt idx="5">
                  <c:v>23141.583307362191</c:v>
                </c:pt>
                <c:pt idx="6">
                  <c:v>23448.887165486911</c:v>
                </c:pt>
                <c:pt idx="7">
                  <c:v>23659.156865202902</c:v>
                </c:pt>
                <c:pt idx="8">
                  <c:v>23671.450088416444</c:v>
                </c:pt>
                <c:pt idx="9">
                  <c:v>23506.671229069103</c:v>
                </c:pt>
                <c:pt idx="10">
                  <c:v>23160.936572955237</c:v>
                </c:pt>
                <c:pt idx="11">
                  <c:v>23156.389986841146</c:v>
                </c:pt>
                <c:pt idx="12">
                  <c:v>22496.359431875673</c:v>
                </c:pt>
                <c:pt idx="13">
                  <c:v>22015.288706855725</c:v>
                </c:pt>
                <c:pt idx="14">
                  <c:v>21953.382745187846</c:v>
                </c:pt>
                <c:pt idx="15">
                  <c:v>21185.535116963321</c:v>
                </c:pt>
                <c:pt idx="16">
                  <c:v>21418.502228083948</c:v>
                </c:pt>
              </c:numCache>
            </c:numRef>
          </c:val>
          <c:smooth val="0"/>
          <c:extLst>
            <c:ext xmlns:c16="http://schemas.microsoft.com/office/drawing/2014/chart" uri="{C3380CC4-5D6E-409C-BE32-E72D297353CC}">
              <c16:uniqueId val="{00000001-992E-40CC-84FA-C741C485A621}"/>
            </c:ext>
          </c:extLst>
        </c:ser>
        <c:dLbls>
          <c:showLegendKey val="0"/>
          <c:showVal val="0"/>
          <c:showCatName val="0"/>
          <c:showSerName val="0"/>
          <c:showPercent val="0"/>
          <c:showBubbleSize val="0"/>
        </c:dLbls>
        <c:marker val="1"/>
        <c:smooth val="0"/>
        <c:axId val="425780248"/>
        <c:axId val="425783384"/>
      </c:lineChart>
      <c:catAx>
        <c:axId val="42577985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82208"/>
        <c:crosses val="autoZero"/>
        <c:auto val="0"/>
        <c:lblAlgn val="ctr"/>
        <c:lblOffset val="100"/>
        <c:tickLblSkip val="1"/>
        <c:tickMarkSkip val="1"/>
        <c:noMultiLvlLbl val="0"/>
      </c:catAx>
      <c:valAx>
        <c:axId val="425782208"/>
        <c:scaling>
          <c:orientation val="minMax"/>
          <c:max val="70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6.0448213204118712E-3"/>
              <c:y val="0.25407550025892633"/>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79856"/>
        <c:crosses val="autoZero"/>
        <c:crossBetween val="between"/>
      </c:valAx>
      <c:catAx>
        <c:axId val="425780248"/>
        <c:scaling>
          <c:orientation val="minMax"/>
        </c:scaling>
        <c:delete val="1"/>
        <c:axPos val="b"/>
        <c:numFmt formatCode="General" sourceLinked="1"/>
        <c:majorTickMark val="out"/>
        <c:minorTickMark val="none"/>
        <c:tickLblPos val="none"/>
        <c:crossAx val="425783384"/>
        <c:crosses val="autoZero"/>
        <c:auto val="0"/>
        <c:lblAlgn val="ctr"/>
        <c:lblOffset val="100"/>
        <c:noMultiLvlLbl val="0"/>
      </c:catAx>
      <c:valAx>
        <c:axId val="425783384"/>
        <c:scaling>
          <c:orientation val="minMax"/>
          <c:max val="28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a:t>
                </a:r>
                <a:r>
                  <a:rPr lang="sv-SE" sz="800" b="1" i="0" u="none" strike="noStrike" kern="1200" baseline="0">
                    <a:solidFill>
                      <a:srgbClr val="000000"/>
                    </a:solidFill>
                    <a:latin typeface="Arial"/>
                    <a:ea typeface="Arial"/>
                    <a:cs typeface="Arial"/>
                  </a:rPr>
                  <a:t>/  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0.96833572163704651"/>
              <c:y val="0.24564362001124226"/>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80248"/>
        <c:crosses val="max"/>
        <c:crossBetween val="between"/>
        <c:majorUnit val="4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1" Type="http://schemas.openxmlformats.org/officeDocument/2006/relationships/image" Target="../media/image4.png"/></Relationships>
</file>

<file path=xl/drawings/_rels/drawing1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4</xdr:col>
      <xdr:colOff>401753</xdr:colOff>
      <xdr:row>7</xdr:row>
      <xdr:rowOff>0</xdr:rowOff>
    </xdr:from>
    <xdr:to>
      <xdr:col>10</xdr:col>
      <xdr:colOff>227450</xdr:colOff>
      <xdr:row>10</xdr:row>
      <xdr:rowOff>38263</xdr:rowOff>
    </xdr:to>
    <xdr:pic>
      <xdr:nvPicPr>
        <xdr:cNvPr id="2" name="Bildobjekt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4187" b="43875"/>
        <a:stretch/>
      </xdr:blipFill>
      <xdr:spPr>
        <a:xfrm>
          <a:off x="2382953" y="1200150"/>
          <a:ext cx="2797497" cy="438313"/>
        </a:xfrm>
        <a:prstGeom prst="rect">
          <a:avLst/>
        </a:prstGeom>
      </xdr:spPr>
    </xdr:pic>
    <xdr:clientData/>
  </xdr:twoCellAnchor>
  <xdr:twoCellAnchor editAs="oneCell">
    <xdr:from>
      <xdr:col>1</xdr:col>
      <xdr:colOff>24765</xdr:colOff>
      <xdr:row>6</xdr:row>
      <xdr:rowOff>47447</xdr:rowOff>
    </xdr:from>
    <xdr:to>
      <xdr:col>4</xdr:col>
      <xdr:colOff>131380</xdr:colOff>
      <xdr:row>9</xdr:row>
      <xdr:rowOff>93344</xdr:rowOff>
    </xdr:to>
    <xdr:pic>
      <xdr:nvPicPr>
        <xdr:cNvPr id="7" name="Bildobjekt 6">
          <a:extLst>
            <a:ext uri="{FF2B5EF4-FFF2-40B4-BE49-F238E27FC236}">
              <a16:creationId xmlns:a16="http://schemas.microsoft.com/office/drawing/2014/main" id="{867A953C-812E-B34B-1550-E91FEF9C218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20065" y="1114247"/>
          <a:ext cx="1588705" cy="44213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12700</xdr:colOff>
      <xdr:row>27</xdr:row>
      <xdr:rowOff>793750</xdr:rowOff>
    </xdr:from>
    <xdr:to>
      <xdr:col>3</xdr:col>
      <xdr:colOff>1485900</xdr:colOff>
      <xdr:row>30</xdr:row>
      <xdr:rowOff>155030</xdr:rowOff>
    </xdr:to>
    <xdr:pic>
      <xdr:nvPicPr>
        <xdr:cNvPr id="3" name="Bildobjekt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800" y="3949700"/>
          <a:ext cx="1708150" cy="49221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19050</xdr:colOff>
      <xdr:row>27</xdr:row>
      <xdr:rowOff>825500</xdr:rowOff>
    </xdr:from>
    <xdr:to>
      <xdr:col>3</xdr:col>
      <xdr:colOff>1506220</xdr:colOff>
      <xdr:row>30</xdr:row>
      <xdr:rowOff>21045</xdr:rowOff>
    </xdr:to>
    <xdr:pic>
      <xdr:nvPicPr>
        <xdr:cNvPr id="3" name="Bildobjekt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3981450"/>
          <a:ext cx="1708150" cy="49221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6350</xdr:colOff>
      <xdr:row>33</xdr:row>
      <xdr:rowOff>44450</xdr:rowOff>
    </xdr:from>
    <xdr:to>
      <xdr:col>3</xdr:col>
      <xdr:colOff>1469390</xdr:colOff>
      <xdr:row>36</xdr:row>
      <xdr:rowOff>19775</xdr:rowOff>
    </xdr:to>
    <xdr:pic>
      <xdr:nvPicPr>
        <xdr:cNvPr id="3" name="Bildobjekt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 y="3854450"/>
          <a:ext cx="1708785" cy="50491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absolute">
    <xdr:from>
      <xdr:col>0</xdr:col>
      <xdr:colOff>28575</xdr:colOff>
      <xdr:row>0</xdr:row>
      <xdr:rowOff>47625</xdr:rowOff>
    </xdr:from>
    <xdr:to>
      <xdr:col>19</xdr:col>
      <xdr:colOff>28575</xdr:colOff>
      <xdr:row>39</xdr:row>
      <xdr:rowOff>123825</xdr:rowOff>
    </xdr:to>
    <xdr:graphicFrame macro="">
      <xdr:nvGraphicFramePr>
        <xdr:cNvPr id="257079" name="Diagram 1">
          <a:extLst>
            <a:ext uri="{FF2B5EF4-FFF2-40B4-BE49-F238E27FC236}">
              <a16:creationId xmlns:a16="http://schemas.microsoft.com/office/drawing/2014/main" id="{00000000-0008-0000-0D00-000037EC03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0.05263</cdr:x>
      <cdr:y>0.00506</cdr:y>
    </cdr:from>
    <cdr:to>
      <cdr:x>0.93797</cdr:x>
      <cdr:y>0.10455</cdr:y>
    </cdr:to>
    <cdr:sp macro="" textlink="">
      <cdr:nvSpPr>
        <cdr:cNvPr id="2" name="textruta 1"/>
        <cdr:cNvSpPr txBox="1"/>
      </cdr:nvSpPr>
      <cdr:spPr>
        <a:xfrm xmlns:a="http://schemas.openxmlformats.org/drawingml/2006/main">
          <a:off x="533400" y="28575"/>
          <a:ext cx="8972550" cy="561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0.05263</cdr:x>
      <cdr:y>0.00506</cdr:y>
    </cdr:from>
    <cdr:to>
      <cdr:x>0.93797</cdr:x>
      <cdr:y>0.10455</cdr:y>
    </cdr:to>
    <cdr:sp macro="" textlink="">
      <cdr:nvSpPr>
        <cdr:cNvPr id="3" name="textruta 1"/>
        <cdr:cNvSpPr txBox="1"/>
      </cdr:nvSpPr>
      <cdr:spPr>
        <a:xfrm xmlns:a="http://schemas.openxmlformats.org/drawingml/2006/main">
          <a:off x="533400" y="28575"/>
          <a:ext cx="8972550" cy="561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0.94455</cdr:x>
      <cdr:y>0.09949</cdr:y>
    </cdr:from>
    <cdr:to>
      <cdr:x>0.98778</cdr:x>
      <cdr:y>0.83473</cdr:y>
    </cdr:to>
    <cdr:sp macro="" textlink="">
      <cdr:nvSpPr>
        <cdr:cNvPr id="4" name="textruta 3"/>
        <cdr:cNvSpPr txBox="1"/>
      </cdr:nvSpPr>
      <cdr:spPr>
        <a:xfrm xmlns:a="http://schemas.openxmlformats.org/drawingml/2006/main">
          <a:off x="9572650" y="561978"/>
          <a:ext cx="438119" cy="4152875"/>
        </a:xfrm>
        <a:prstGeom xmlns:a="http://schemas.openxmlformats.org/drawingml/2006/main" prst="rect">
          <a:avLst/>
        </a:prstGeom>
      </cdr:spPr>
      <cdr:txBody>
        <a:bodyPr xmlns:a="http://schemas.openxmlformats.org/drawingml/2006/main" vertOverflow="clip" vert="vert270" wrap="square" rtlCol="0" anchor="ctr" anchorCtr="1"/>
        <a:lstStyle xmlns:a="http://schemas.openxmlformats.org/drawingml/2006/main"/>
        <a:p xmlns:a="http://schemas.openxmlformats.org/drawingml/2006/main">
          <a:pPr algn="ctr" rtl="0"/>
          <a:r>
            <a:rPr lang="sv-SE" sz="800" b="1" i="0" baseline="0">
              <a:latin typeface="Arial" pitchFamily="34" charset="0"/>
              <a:ea typeface="+mn-ea"/>
              <a:cs typeface="Arial" pitchFamily="34" charset="0"/>
            </a:rPr>
            <a:t>Rullande fyra kvartal  /  Rolling four quarters</a:t>
          </a:r>
          <a:endParaRPr lang="sv-SE" sz="800" b="1">
            <a:latin typeface="Arial" pitchFamily="34" charset="0"/>
            <a:cs typeface="Arial" pitchFamily="34" charset="0"/>
          </a:endParaRPr>
        </a:p>
        <a:p xmlns:a="http://schemas.openxmlformats.org/drawingml/2006/main">
          <a:pPr algn="ctr" rtl="0"/>
          <a:r>
            <a:rPr lang="sv-SE" sz="800" b="0" i="1" baseline="0">
              <a:latin typeface="Arial" pitchFamily="34" charset="0"/>
              <a:ea typeface="+mn-ea"/>
              <a:cs typeface="Arial" pitchFamily="34" charset="0"/>
            </a:rPr>
            <a:t>Resor (miljoner)  /  Journeys (millions)</a:t>
          </a:r>
          <a:endParaRPr lang="sv-SE" sz="800">
            <a:latin typeface="Arial" pitchFamily="34" charset="0"/>
            <a:cs typeface="Arial" pitchFamily="34" charset="0"/>
          </a:endParaRPr>
        </a:p>
        <a:p xmlns:a="http://schemas.openxmlformats.org/drawingml/2006/main">
          <a:endParaRPr lang="sv-SE" sz="1100"/>
        </a:p>
      </cdr:txBody>
    </cdr:sp>
  </cdr:relSizeAnchor>
</c:userShapes>
</file>

<file path=xl/drawings/drawing15.xml><?xml version="1.0" encoding="utf-8"?>
<xdr:wsDr xmlns:xdr="http://schemas.openxmlformats.org/drawingml/2006/spreadsheetDrawing" xmlns:a="http://schemas.openxmlformats.org/drawingml/2006/main">
  <xdr:twoCellAnchor editAs="absolute">
    <xdr:from>
      <xdr:col>0</xdr:col>
      <xdr:colOff>57150</xdr:colOff>
      <xdr:row>0</xdr:row>
      <xdr:rowOff>66674</xdr:rowOff>
    </xdr:from>
    <xdr:to>
      <xdr:col>19</xdr:col>
      <xdr:colOff>2550</xdr:colOff>
      <xdr:row>39</xdr:row>
      <xdr:rowOff>95250</xdr:rowOff>
    </xdr:to>
    <xdr:graphicFrame macro="">
      <xdr:nvGraphicFramePr>
        <xdr:cNvPr id="259127" name="Diagram 1">
          <a:extLst>
            <a:ext uri="{FF2B5EF4-FFF2-40B4-BE49-F238E27FC236}">
              <a16:creationId xmlns:a16="http://schemas.microsoft.com/office/drawing/2014/main" id="{00000000-0008-0000-0E00-000037F403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0.00752</cdr:x>
      <cdr:y>0.00506</cdr:y>
    </cdr:from>
    <cdr:to>
      <cdr:x>0.99812</cdr:x>
      <cdr:y>0.12648</cdr:y>
    </cdr:to>
    <cdr:sp macro="" textlink="">
      <cdr:nvSpPr>
        <cdr:cNvPr id="2" name="textruta 1"/>
        <cdr:cNvSpPr txBox="1"/>
      </cdr:nvSpPr>
      <cdr:spPr>
        <a:xfrm xmlns:a="http://schemas.openxmlformats.org/drawingml/2006/main">
          <a:off x="76200" y="28575"/>
          <a:ext cx="10039350" cy="685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userShapes>
</file>

<file path=xl/drawings/drawing17.xml><?xml version="1.0" encoding="utf-8"?>
<xdr:wsDr xmlns:xdr="http://schemas.openxmlformats.org/drawingml/2006/spreadsheetDrawing" xmlns:a="http://schemas.openxmlformats.org/drawingml/2006/main">
  <xdr:twoCellAnchor editAs="absolute">
    <xdr:from>
      <xdr:col>0</xdr:col>
      <xdr:colOff>53340</xdr:colOff>
      <xdr:row>0</xdr:row>
      <xdr:rowOff>57149</xdr:rowOff>
    </xdr:from>
    <xdr:to>
      <xdr:col>20</xdr:col>
      <xdr:colOff>345450</xdr:colOff>
      <xdr:row>39</xdr:row>
      <xdr:rowOff>91440</xdr:rowOff>
    </xdr:to>
    <xdr:graphicFrame macro="">
      <xdr:nvGraphicFramePr>
        <xdr:cNvPr id="261175" name="Diagram 1">
          <a:extLst>
            <a:ext uri="{FF2B5EF4-FFF2-40B4-BE49-F238E27FC236}">
              <a16:creationId xmlns:a16="http://schemas.microsoft.com/office/drawing/2014/main" id="{00000000-0008-0000-0F00-000037FC03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absolute">
    <xdr:from>
      <xdr:col>0</xdr:col>
      <xdr:colOff>38100</xdr:colOff>
      <xdr:row>0</xdr:row>
      <xdr:rowOff>47625</xdr:rowOff>
    </xdr:from>
    <xdr:to>
      <xdr:col>19</xdr:col>
      <xdr:colOff>57150</xdr:colOff>
      <xdr:row>39</xdr:row>
      <xdr:rowOff>123825</xdr:rowOff>
    </xdr:to>
    <xdr:graphicFrame macro="">
      <xdr:nvGraphicFramePr>
        <xdr:cNvPr id="265271" name="Diagram 1">
          <a:extLst>
            <a:ext uri="{FF2B5EF4-FFF2-40B4-BE49-F238E27FC236}">
              <a16:creationId xmlns:a16="http://schemas.microsoft.com/office/drawing/2014/main" id="{00000000-0008-0000-1000-0000370C04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28576</xdr:colOff>
      <xdr:row>1</xdr:row>
      <xdr:rowOff>28576</xdr:rowOff>
    </xdr:from>
    <xdr:to>
      <xdr:col>9</xdr:col>
      <xdr:colOff>266700</xdr:colOff>
      <xdr:row>17</xdr:row>
      <xdr:rowOff>1828800</xdr:rowOff>
    </xdr:to>
    <xdr:sp macro="" textlink="">
      <xdr:nvSpPr>
        <xdr:cNvPr id="4" name="textruta 3">
          <a:extLst>
            <a:ext uri="{FF2B5EF4-FFF2-40B4-BE49-F238E27FC236}">
              <a16:creationId xmlns:a16="http://schemas.microsoft.com/office/drawing/2014/main" id="{00000000-0008-0000-0200-000004000000}"/>
            </a:ext>
          </a:extLst>
        </xdr:cNvPr>
        <xdr:cNvSpPr txBox="1"/>
      </xdr:nvSpPr>
      <xdr:spPr>
        <a:xfrm>
          <a:off x="28576" y="438151"/>
          <a:ext cx="5038724" cy="6296024"/>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Statistikens ändamål och innehåll</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400" b="1" i="0" u="none" strike="noStrike" kern="0" cap="none" spc="0" normalizeH="0" baseline="0" noProof="0">
            <a:ln>
              <a:noFill/>
            </a:ln>
            <a:no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Ändamålet med statistiken är att visa en aktuell men preliminär bild av person- och godstransporterna på järnväg i Sverige. Statistiken redovisas kvartalsvis och kompletterar den årsvisa järnvägsstatistiken som ingår i Trafikanalys publikation Bantrafik.</a:t>
          </a:r>
        </a:p>
        <a:p>
          <a:endParaRPr kumimoji="0" lang="sv-SE" sz="10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rPr>
            <a:t>I statistikens innehåll finns uppgifter om resor, godsmängd och transportarbete mätt i personkilometer respektive tonkilometer. Även statistik om tågkilometer presenteras.</a:t>
          </a:r>
        </a:p>
        <a:p>
          <a:endParaRPr kumimoji="0" lang="sv-SE"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Statistikens framställning</a:t>
          </a:r>
        </a:p>
        <a:p>
          <a:endParaRPr kumimoji="0" lang="sv-SE" sz="4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Underlaget till statistiken samlas in huvudsakligen från svenska och utländska tågoperatörer som bedrivit kommersiell person- och/eller godstrafik på järnväg i Sverige, samt från de regionala kollektivtrafikmyndigheterna. Operatörer som bedrivit museitrafik utan betydelse för transportsystemet är undantagna. Det är en totalundersökning av den kommersiella trafiken i Sverige under respektive kvartal. </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Det är Trafikverkets förteckningar över järnvägsföretag med beviljade tåglägen som används för att identifiera vilka som ska lämna uppgifter till statistiken. Uppgiftsinsamlingen sker främst via elektroniska frågeformulär.</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a:t>
          </a:r>
        </a:p>
        <a:p>
          <a:pPr marL="0" indent="0"/>
          <a:r>
            <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Statistikens kvalitet</a:t>
          </a:r>
        </a:p>
        <a:p>
          <a:pPr marL="0" indent="0"/>
          <a:endParaRPr kumimoji="0" lang="sv-SE" sz="4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Statistikens tillförlitlighet påverkas i hög grad av uppgiftslämnarnas förmåga och metoder att mäta undersökningsvariablerna. Detta kan skilja sig åt mellan uppgiftslämnarna, särskilt om resande och personkilometer. </a:t>
          </a:r>
        </a:p>
        <a:p>
          <a:endPar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Det förekommer även osäkerhet kring hur många resenärer som under en resa byter mellan flera tåg. En resenär kan därför i vissa fall räknas flera gånger under samma resa. Detta gäller i första hand kortväga resor där periodkort ofta används.</a:t>
          </a:r>
        </a:p>
        <a:p>
          <a:endPar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Delar av underlaget om godstransporter är ofullständigt för kvartal 1-2 2024. I de fall där det varit möjligt har det underlag som saknats estimerats. Fortsatt saknas fullständiga uppgifter om tonkilometer av internationella godstransporter. En uppskattning är att bortfallet kan ligga i storleksordningen upp till två procent av det totala transportarbetet. På grund av det bör statistiken betraktas som osäker och jämförelser mellan kvartalen och med tidigare år göras med varsamhet.</a:t>
          </a:r>
        </a:p>
        <a:p>
          <a:endPar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endParaRPr lang="sv-SE" sz="1100" b="0"/>
        </a:p>
        <a:p>
          <a:endParaRPr lang="sv-SE" sz="1100" b="0"/>
        </a:p>
        <a:p>
          <a:endParaRPr lang="sv-SE" sz="1100" b="0"/>
        </a:p>
      </xdr:txBody>
    </xdr:sp>
    <xdr:clientData/>
  </xdr:twoCellAnchor>
  <xdr:twoCellAnchor editAs="oneCell">
    <xdr:from>
      <xdr:col>0</xdr:col>
      <xdr:colOff>123825</xdr:colOff>
      <xdr:row>19</xdr:row>
      <xdr:rowOff>38100</xdr:rowOff>
    </xdr:from>
    <xdr:to>
      <xdr:col>2</xdr:col>
      <xdr:colOff>468630</xdr:colOff>
      <xdr:row>22</xdr:row>
      <xdr:rowOff>1210</xdr:rowOff>
    </xdr:to>
    <xdr:pic>
      <xdr:nvPicPr>
        <xdr:cNvPr id="5" name="Bildobjekt 4">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3825" y="6448425"/>
          <a:ext cx="1409700" cy="391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285749</xdr:colOff>
      <xdr:row>1</xdr:row>
      <xdr:rowOff>28572</xdr:rowOff>
    </xdr:from>
    <xdr:to>
      <xdr:col>18</xdr:col>
      <xdr:colOff>505557</xdr:colOff>
      <xdr:row>17</xdr:row>
      <xdr:rowOff>2161441</xdr:rowOff>
    </xdr:to>
    <xdr:sp macro="" textlink="">
      <xdr:nvSpPr>
        <xdr:cNvPr id="6" name="textruta 5">
          <a:extLst>
            <a:ext uri="{FF2B5EF4-FFF2-40B4-BE49-F238E27FC236}">
              <a16:creationId xmlns:a16="http://schemas.microsoft.com/office/drawing/2014/main" id="{4DF13670-013E-47EA-BB9E-050F67F4035F}"/>
            </a:ext>
          </a:extLst>
        </xdr:cNvPr>
        <xdr:cNvSpPr txBox="1"/>
      </xdr:nvSpPr>
      <xdr:spPr>
        <a:xfrm>
          <a:off x="5099537" y="438880"/>
          <a:ext cx="5033597" cy="6609619"/>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rtlCol="0" anchor="t"/>
        <a:lstStyle/>
        <a:p>
          <a:r>
            <a:rPr lang="en-GB" sz="1000" b="1">
              <a:solidFill>
                <a:schemeClr val="dk1"/>
              </a:solidFill>
              <a:effectLst/>
              <a:latin typeface="Arial" panose="020B0604020202020204" pitchFamily="34" charset="0"/>
              <a:ea typeface="+mn-ea"/>
              <a:cs typeface="Arial" panose="020B0604020202020204" pitchFamily="34" charset="0"/>
            </a:rPr>
            <a:t>Purpose and content of the statistics</a:t>
          </a:r>
        </a:p>
        <a:p>
          <a:endParaRPr lang="sv-SE" sz="400" b="1">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 purpose of the statistics is to provide a current but preliminary picture of passenger and goods transport by railway in Sweden. The statistics are presented quarterly and supplement the annual railway statistics included in the Transport Analysis publication </a:t>
          </a:r>
          <a:r>
            <a:rPr lang="en-GB" sz="1000" i="1">
              <a:solidFill>
                <a:schemeClr val="dk1"/>
              </a:solidFill>
              <a:effectLst/>
              <a:latin typeface="Arial" panose="020B0604020202020204" pitchFamily="34" charset="0"/>
              <a:ea typeface="+mn-ea"/>
              <a:cs typeface="Arial" panose="020B0604020202020204" pitchFamily="34" charset="0"/>
            </a:rPr>
            <a:t>Bantrafik</a:t>
          </a:r>
          <a:r>
            <a:rPr lang="en-GB" sz="1000">
              <a:solidFill>
                <a:schemeClr val="dk1"/>
              </a:solidFill>
              <a:effectLst/>
              <a:latin typeface="Arial" panose="020B0604020202020204" pitchFamily="34" charset="0"/>
              <a:ea typeface="+mn-ea"/>
              <a:cs typeface="Arial" panose="020B0604020202020204" pitchFamily="34" charset="0"/>
            </a:rPr>
            <a:t> [Rail Traffic].</a:t>
          </a:r>
        </a:p>
        <a:p>
          <a:endParaRPr lang="sv-SE" sz="1000">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 statistics contains information about number of journeys, volumes of goods, and transport performance measured as passenger-kilometres and tonne-kilometres. Statistics on train-kilometres are presented as well.</a:t>
          </a:r>
        </a:p>
        <a:p>
          <a:endParaRPr lang="sv-SE" sz="1000">
            <a:solidFill>
              <a:schemeClr val="dk1"/>
            </a:solidFill>
            <a:effectLst/>
            <a:latin typeface="Arial" panose="020B0604020202020204" pitchFamily="34" charset="0"/>
            <a:ea typeface="+mn-ea"/>
            <a:cs typeface="Arial" panose="020B0604020202020204" pitchFamily="34" charset="0"/>
          </a:endParaRPr>
        </a:p>
        <a:p>
          <a:r>
            <a:rPr lang="en-GB" sz="1000" b="1">
              <a:solidFill>
                <a:schemeClr val="dk1"/>
              </a:solidFill>
              <a:effectLst/>
              <a:latin typeface="Arial" panose="020B0604020202020204" pitchFamily="34" charset="0"/>
              <a:ea typeface="+mn-ea"/>
              <a:cs typeface="Arial" panose="020B0604020202020204" pitchFamily="34" charset="0"/>
            </a:rPr>
            <a:t>Generating the statistics</a:t>
          </a:r>
        </a:p>
        <a:p>
          <a:endParaRPr lang="sv-SE" sz="400" b="1">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 basis of the statistics is gathered mainly from Swedish and foreign train operators engaged in commercial passenger and/or goods traffic by railway in Sweden, and from the regional public transport </a:t>
          </a:r>
          <a:r>
            <a:rPr lang="sv-SE" sz="1000" b="0" i="0">
              <a:solidFill>
                <a:schemeClr val="dk1"/>
              </a:solidFill>
              <a:effectLst/>
              <a:latin typeface="Arial" panose="020B0604020202020204" pitchFamily="34" charset="0"/>
              <a:ea typeface="+mn-ea"/>
              <a:cs typeface="Arial" panose="020B0604020202020204" pitchFamily="34" charset="0"/>
            </a:rPr>
            <a:t>authorities</a:t>
          </a:r>
          <a:r>
            <a:rPr lang="en-GB" sz="1000">
              <a:solidFill>
                <a:schemeClr val="dk1"/>
              </a:solidFill>
              <a:effectLst/>
              <a:latin typeface="Arial" panose="020B0604020202020204" pitchFamily="34" charset="0"/>
              <a:ea typeface="+mn-ea"/>
              <a:cs typeface="Arial" panose="020B0604020202020204" pitchFamily="34" charset="0"/>
            </a:rPr>
            <a:t>. Railway museum operators are exempted. It is a total survey of all commercial train traffic in Sweden during the relevant quarter.</a:t>
          </a:r>
        </a:p>
        <a:p>
          <a:endParaRPr lang="sv-SE" sz="1000">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 Swedish Transport Administration’s lists of railway companies with granted train routes are used to identify who is to provide information for the statistics. The data are gathered via electronic questionnaires.</a:t>
          </a:r>
        </a:p>
        <a:p>
          <a:endParaRPr lang="sv-SE" sz="1000">
            <a:solidFill>
              <a:schemeClr val="dk1"/>
            </a:solidFill>
            <a:effectLst/>
            <a:latin typeface="Arial" panose="020B0604020202020204" pitchFamily="34" charset="0"/>
            <a:ea typeface="+mn-ea"/>
            <a:cs typeface="Arial" panose="020B0604020202020204" pitchFamily="34" charset="0"/>
          </a:endParaRPr>
        </a:p>
        <a:p>
          <a:r>
            <a:rPr lang="en-GB" sz="1000" b="1">
              <a:solidFill>
                <a:schemeClr val="dk1"/>
              </a:solidFill>
              <a:effectLst/>
              <a:latin typeface="Arial" panose="020B0604020202020204" pitchFamily="34" charset="0"/>
              <a:ea typeface="+mn-ea"/>
              <a:cs typeface="Arial" panose="020B0604020202020204" pitchFamily="34" charset="0"/>
            </a:rPr>
            <a:t>Statistical quality</a:t>
          </a:r>
        </a:p>
        <a:p>
          <a:endParaRPr lang="sv-SE" sz="400" b="1">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 reliability of the statistics is greatly affected by the respondents' ability and their methods used to measure the survey variables. This may differ between respondents, particularly regarding passengers and passenger-kilometres.</a:t>
          </a:r>
        </a:p>
        <a:p>
          <a:endParaRPr lang="en-GB" sz="1000">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There is also uncertainty as to how many passengers switch trains during a journey. A passenger may thus, in certain cases, be counted more than once during the same journey. This applies mainly to short trips during which travel passes are often used.</a:t>
          </a:r>
        </a:p>
        <a:p>
          <a:endParaRPr lang="sv-SE" sz="1000">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Parts of the documentation concerning goods transport are incomplete for the</a:t>
          </a:r>
          <a:r>
            <a:rPr lang="en-GB" sz="1000" baseline="0">
              <a:solidFill>
                <a:srgbClr val="FF0000"/>
              </a:solidFill>
              <a:effectLst/>
              <a:latin typeface="Arial" panose="020B0604020202020204" pitchFamily="34" charset="0"/>
              <a:ea typeface="+mn-ea"/>
              <a:cs typeface="Arial" panose="020B0604020202020204" pitchFamily="34" charset="0"/>
            </a:rPr>
            <a:t> </a:t>
          </a:r>
          <a:r>
            <a:rPr lang="en-GB" sz="1000" baseline="0">
              <a:solidFill>
                <a:sysClr val="windowText" lastClr="000000"/>
              </a:solidFill>
              <a:effectLst/>
              <a:latin typeface="Arial" panose="020B0604020202020204" pitchFamily="34" charset="0"/>
              <a:ea typeface="+mn-ea"/>
              <a:cs typeface="Arial" panose="020B0604020202020204" pitchFamily="34" charset="0"/>
            </a:rPr>
            <a:t>first two </a:t>
          </a:r>
          <a:r>
            <a:rPr lang="en-GB" sz="1000">
              <a:solidFill>
                <a:schemeClr val="dk1"/>
              </a:solidFill>
              <a:effectLst/>
              <a:latin typeface="Arial" panose="020B0604020202020204" pitchFamily="34" charset="0"/>
              <a:ea typeface="+mn-ea"/>
              <a:cs typeface="Arial" panose="020B0604020202020204" pitchFamily="34" charset="0"/>
            </a:rPr>
            <a:t>quarters of 2024. The missing data have been estimated where possible. Complete data regarding tonne-kilometres for international goods transport are lacking. The estimated missing portion may be up to approximately 2 % of the total transport performance. For this reason, the statistics should be viewed as uncertain, and comparisons between quarters and with previous years should be made with caution.</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123825</xdr:colOff>
      <xdr:row>29</xdr:row>
      <xdr:rowOff>47625</xdr:rowOff>
    </xdr:from>
    <xdr:to>
      <xdr:col>1</xdr:col>
      <xdr:colOff>697230</xdr:colOff>
      <xdr:row>32</xdr:row>
      <xdr:rowOff>16451</xdr:rowOff>
    </xdr:to>
    <xdr:pic>
      <xdr:nvPicPr>
        <xdr:cNvPr id="3" name="Bildobjekt 2">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3825" y="9305925"/>
          <a:ext cx="1409700" cy="391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29</xdr:row>
      <xdr:rowOff>47625</xdr:rowOff>
    </xdr:from>
    <xdr:to>
      <xdr:col>1</xdr:col>
      <xdr:colOff>556013</xdr:colOff>
      <xdr:row>32</xdr:row>
      <xdr:rowOff>20261</xdr:rowOff>
    </xdr:to>
    <xdr:pic>
      <xdr:nvPicPr>
        <xdr:cNvPr id="2" name="Bildobjekt 1">
          <a:extLst>
            <a:ext uri="{FF2B5EF4-FFF2-40B4-BE49-F238E27FC236}">
              <a16:creationId xmlns:a16="http://schemas.microsoft.com/office/drawing/2014/main" id="{72C05529-FE96-429A-96D4-D37E226E50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5730" y="7583805"/>
          <a:ext cx="1314926" cy="3707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xdr:colOff>
      <xdr:row>29</xdr:row>
      <xdr:rowOff>342900</xdr:rowOff>
    </xdr:from>
    <xdr:to>
      <xdr:col>3</xdr:col>
      <xdr:colOff>1469391</xdr:colOff>
      <xdr:row>32</xdr:row>
      <xdr:rowOff>12790</xdr:rowOff>
    </xdr:to>
    <xdr:pic>
      <xdr:nvPicPr>
        <xdr:cNvPr id="5" name="Bildobjekt 4">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1" y="3860800"/>
          <a:ext cx="1708150" cy="49221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19050</xdr:colOff>
      <xdr:row>26</xdr:row>
      <xdr:rowOff>50800</xdr:rowOff>
    </xdr:from>
    <xdr:to>
      <xdr:col>3</xdr:col>
      <xdr:colOff>1488440</xdr:colOff>
      <xdr:row>28</xdr:row>
      <xdr:rowOff>230595</xdr:rowOff>
    </xdr:to>
    <xdr:pic>
      <xdr:nvPicPr>
        <xdr:cNvPr id="3" name="Bildobjekt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3155950"/>
          <a:ext cx="1707515" cy="48459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31750</xdr:colOff>
      <xdr:row>28</xdr:row>
      <xdr:rowOff>3175</xdr:rowOff>
    </xdr:from>
    <xdr:to>
      <xdr:col>3</xdr:col>
      <xdr:colOff>1467485</xdr:colOff>
      <xdr:row>30</xdr:row>
      <xdr:rowOff>24855</xdr:rowOff>
    </xdr:to>
    <xdr:pic>
      <xdr:nvPicPr>
        <xdr:cNvPr id="3" name="Bildobjekt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50" y="3746500"/>
          <a:ext cx="1708150" cy="49158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9525</xdr:colOff>
      <xdr:row>26</xdr:row>
      <xdr:rowOff>53975</xdr:rowOff>
    </xdr:from>
    <xdr:to>
      <xdr:col>3</xdr:col>
      <xdr:colOff>1465580</xdr:colOff>
      <xdr:row>28</xdr:row>
      <xdr:rowOff>226785</xdr:rowOff>
    </xdr:to>
    <xdr:pic>
      <xdr:nvPicPr>
        <xdr:cNvPr id="3" name="Bildobjekt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3159125"/>
          <a:ext cx="1707515" cy="48713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19050</xdr:colOff>
      <xdr:row>26</xdr:row>
      <xdr:rowOff>63500</xdr:rowOff>
    </xdr:from>
    <xdr:to>
      <xdr:col>3</xdr:col>
      <xdr:colOff>1488440</xdr:colOff>
      <xdr:row>29</xdr:row>
      <xdr:rowOff>12790</xdr:rowOff>
    </xdr:to>
    <xdr:pic>
      <xdr:nvPicPr>
        <xdr:cNvPr id="3" name="Bildobjekt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3168650"/>
          <a:ext cx="1707515" cy="49983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nders.jader@trafa.se" TargetMode="External"/><Relationship Id="rId2" Type="http://schemas.openxmlformats.org/officeDocument/2006/relationships/hyperlink" Target="mailto:fredrik.lindberg@trafa.se" TargetMode="External"/><Relationship Id="rId1" Type="http://schemas.openxmlformats.org/officeDocument/2006/relationships/hyperlink" Target="mailto:fredrik.soderbaum@trafa.se"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10.bin"/><Relationship Id="rId4" Type="http://schemas.openxmlformats.org/officeDocument/2006/relationships/comments" Target="../comments3.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9.x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0.xml"/><Relationship Id="rId1" Type="http://schemas.openxmlformats.org/officeDocument/2006/relationships/printerSettings" Target="../printerSettings/printerSettings12.bin"/><Relationship Id="rId4" Type="http://schemas.openxmlformats.org/officeDocument/2006/relationships/comments" Target="../comments5.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13.bin"/><Relationship Id="rId4" Type="http://schemas.openxmlformats.org/officeDocument/2006/relationships/comments" Target="../comments6.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file:///C:\Users\nensof01\AppData\Local\Temp\MicrosoftEdgeDownloads\b552e548-f382-486e-b5c4-518639765db8\J&#228;rnv&#228;gstransporter%202024%20kvartal%201.xlsx"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V37"/>
  <sheetViews>
    <sheetView showGridLines="0" tabSelected="1" zoomScaleNormal="100" workbookViewId="0">
      <selection sqref="A1:V1"/>
    </sheetView>
  </sheetViews>
  <sheetFormatPr defaultColWidth="9.28515625" defaultRowHeight="10.199999999999999" x14ac:dyDescent="0.2"/>
  <cols>
    <col min="1" max="11" width="9.28515625" style="11"/>
    <col min="12" max="12" width="10.28515625" style="11" customWidth="1"/>
    <col min="13" max="21" width="9.28515625" style="11"/>
    <col min="22" max="22" width="0.140625" style="11" customWidth="1"/>
    <col min="23" max="16384" width="9.28515625" style="11"/>
  </cols>
  <sheetData>
    <row r="1" spans="1:22" ht="32.25" customHeight="1" x14ac:dyDescent="0.2">
      <c r="A1" s="204" t="s">
        <v>180</v>
      </c>
      <c r="B1" s="205"/>
      <c r="C1" s="205"/>
      <c r="D1" s="205"/>
      <c r="E1" s="205"/>
      <c r="F1" s="205"/>
      <c r="G1" s="205"/>
      <c r="H1" s="205"/>
      <c r="I1" s="205"/>
      <c r="J1" s="205"/>
      <c r="K1" s="205"/>
      <c r="L1" s="205"/>
      <c r="M1" s="205"/>
      <c r="N1" s="205"/>
      <c r="O1" s="205"/>
      <c r="P1" s="205"/>
      <c r="Q1" s="205"/>
      <c r="R1" s="205"/>
      <c r="S1" s="205"/>
      <c r="T1" s="205"/>
      <c r="U1" s="205"/>
      <c r="V1" s="205"/>
    </row>
    <row r="2" spans="1:22" ht="11.25" customHeight="1" x14ac:dyDescent="0.2">
      <c r="B2" s="59"/>
      <c r="C2" s="59"/>
      <c r="D2" s="59"/>
      <c r="E2" s="59"/>
      <c r="F2" s="59"/>
      <c r="G2" s="59"/>
      <c r="H2" s="59"/>
      <c r="I2" s="59"/>
      <c r="J2" s="59"/>
      <c r="K2" s="59"/>
      <c r="L2" s="59"/>
      <c r="M2" s="59"/>
      <c r="N2" s="59"/>
      <c r="O2" s="59"/>
      <c r="P2" s="59"/>
      <c r="Q2" s="59"/>
      <c r="R2" s="59"/>
      <c r="S2" s="59"/>
      <c r="T2" s="59"/>
      <c r="U2" s="59"/>
      <c r="V2" s="59"/>
    </row>
    <row r="3" spans="1:22" x14ac:dyDescent="0.2">
      <c r="A3" s="206"/>
      <c r="B3" s="207"/>
      <c r="C3" s="207"/>
      <c r="D3" s="207"/>
      <c r="E3" s="207"/>
      <c r="F3" s="207"/>
      <c r="G3" s="207"/>
      <c r="H3" s="207"/>
      <c r="I3" s="207"/>
      <c r="J3" s="207"/>
      <c r="K3" s="207"/>
      <c r="L3" s="207"/>
      <c r="M3" s="207"/>
      <c r="N3" s="207"/>
      <c r="O3" s="207"/>
      <c r="P3" s="207"/>
      <c r="Q3" s="207"/>
      <c r="R3" s="207"/>
      <c r="S3" s="207"/>
      <c r="T3" s="207"/>
      <c r="U3" s="207"/>
    </row>
    <row r="4" spans="1:22" x14ac:dyDescent="0.2">
      <c r="C4" s="101"/>
      <c r="D4" s="101"/>
      <c r="E4" s="154"/>
    </row>
    <row r="9" spans="1:22" x14ac:dyDescent="0.2">
      <c r="M9" s="101"/>
      <c r="N9" s="101"/>
    </row>
    <row r="12" spans="1:22" ht="65.25" customHeight="1" x14ac:dyDescent="0.4">
      <c r="B12" s="60" t="s">
        <v>178</v>
      </c>
    </row>
    <row r="13" spans="1:22" ht="20.399999999999999" x14ac:dyDescent="0.35">
      <c r="B13" s="66" t="s">
        <v>179</v>
      </c>
    </row>
    <row r="14" spans="1:22" ht="17.399999999999999" x14ac:dyDescent="0.3">
      <c r="B14" s="61"/>
    </row>
    <row r="15" spans="1:22" ht="14.25" customHeight="1" x14ac:dyDescent="0.25">
      <c r="B15" s="62" t="s">
        <v>181</v>
      </c>
    </row>
    <row r="16" spans="1:22" ht="16.5" customHeight="1" x14ac:dyDescent="0.3">
      <c r="B16" s="61"/>
    </row>
    <row r="17" spans="1:21" ht="16.5" customHeight="1" x14ac:dyDescent="0.25">
      <c r="B17" s="192" t="s">
        <v>149</v>
      </c>
    </row>
    <row r="18" spans="1:21" ht="6.6" customHeight="1" x14ac:dyDescent="0.25">
      <c r="B18" s="192"/>
    </row>
    <row r="19" spans="1:21" x14ac:dyDescent="0.2">
      <c r="B19" s="101" t="s">
        <v>151</v>
      </c>
    </row>
    <row r="20" spans="1:21" x14ac:dyDescent="0.2">
      <c r="B20" s="208" t="s">
        <v>152</v>
      </c>
      <c r="C20" s="208"/>
      <c r="D20" s="208"/>
      <c r="E20" s="208"/>
      <c r="F20" s="208"/>
    </row>
    <row r="21" spans="1:21" ht="13.2" x14ac:dyDescent="0.25">
      <c r="B21" s="62"/>
    </row>
    <row r="22" spans="1:21" x14ac:dyDescent="0.2">
      <c r="B22" s="104" t="s">
        <v>77</v>
      </c>
    </row>
    <row r="23" spans="1:21" x14ac:dyDescent="0.2">
      <c r="B23" s="209" t="s">
        <v>150</v>
      </c>
      <c r="C23" s="209"/>
      <c r="D23" s="209"/>
      <c r="E23" s="209"/>
      <c r="F23" s="209"/>
      <c r="G23" s="210"/>
    </row>
    <row r="24" spans="1:21" ht="13.2" x14ac:dyDescent="0.25">
      <c r="B24" s="63"/>
    </row>
    <row r="27" spans="1:21" x14ac:dyDescent="0.2">
      <c r="A27" s="64"/>
      <c r="B27" s="64"/>
      <c r="C27" s="64"/>
      <c r="D27" s="64"/>
      <c r="E27" s="64"/>
      <c r="F27" s="64"/>
      <c r="G27" s="64"/>
      <c r="H27" s="64"/>
      <c r="I27" s="64"/>
      <c r="J27" s="64"/>
      <c r="K27" s="64"/>
      <c r="L27" s="64"/>
      <c r="M27" s="64"/>
      <c r="N27" s="64"/>
      <c r="O27" s="64"/>
      <c r="P27" s="64"/>
      <c r="Q27" s="64"/>
      <c r="R27" s="64"/>
      <c r="S27" s="64"/>
      <c r="T27" s="64"/>
      <c r="U27" s="64"/>
    </row>
    <row r="28" spans="1:21" ht="6" customHeight="1" x14ac:dyDescent="0.2"/>
    <row r="29" spans="1:21" x14ac:dyDescent="0.2">
      <c r="B29" s="12" t="s">
        <v>73</v>
      </c>
      <c r="C29" s="12"/>
      <c r="D29" s="12"/>
      <c r="E29" s="12" t="s">
        <v>17</v>
      </c>
      <c r="F29" s="12"/>
      <c r="G29" s="12"/>
      <c r="H29" s="12"/>
      <c r="I29" s="12" t="s">
        <v>74</v>
      </c>
      <c r="J29" s="12"/>
      <c r="K29" s="12"/>
      <c r="L29" s="12"/>
      <c r="M29" s="12" t="s">
        <v>21</v>
      </c>
      <c r="N29" s="12"/>
      <c r="O29" s="12"/>
      <c r="P29" s="12"/>
      <c r="Q29" s="12"/>
      <c r="R29" s="12"/>
      <c r="S29" s="12"/>
    </row>
    <row r="30" spans="1:21" x14ac:dyDescent="0.2">
      <c r="B30" s="12"/>
      <c r="C30" s="12"/>
      <c r="D30" s="12"/>
      <c r="E30" s="12" t="s">
        <v>18</v>
      </c>
      <c r="F30" s="12"/>
      <c r="G30" s="12"/>
      <c r="H30" s="12"/>
      <c r="I30" s="12"/>
      <c r="J30" s="12"/>
      <c r="K30" s="12"/>
      <c r="L30" s="12"/>
      <c r="M30" s="12" t="s">
        <v>22</v>
      </c>
      <c r="N30" s="12"/>
      <c r="O30" s="12"/>
      <c r="P30" s="12"/>
      <c r="Q30" s="12"/>
      <c r="R30" s="12"/>
      <c r="S30" s="12"/>
    </row>
    <row r="31" spans="1:21" x14ac:dyDescent="0.2">
      <c r="B31" s="12"/>
      <c r="C31" s="12"/>
      <c r="D31" s="12"/>
      <c r="E31" s="12" t="s">
        <v>19</v>
      </c>
      <c r="F31" s="12"/>
      <c r="G31" s="12"/>
      <c r="H31" s="12"/>
      <c r="I31" s="12"/>
      <c r="J31" s="12"/>
      <c r="K31" s="12"/>
      <c r="L31" s="12"/>
      <c r="M31" s="12" t="s">
        <v>23</v>
      </c>
      <c r="N31" s="12"/>
      <c r="O31" s="12"/>
      <c r="P31" s="12"/>
      <c r="Q31" s="12"/>
      <c r="R31" s="12"/>
      <c r="S31" s="12"/>
    </row>
    <row r="32" spans="1:21" x14ac:dyDescent="0.2">
      <c r="B32" s="12"/>
      <c r="C32" s="12"/>
      <c r="D32" s="12"/>
      <c r="E32" s="12" t="s">
        <v>20</v>
      </c>
      <c r="F32" s="12"/>
      <c r="G32" s="12"/>
      <c r="H32" s="12"/>
      <c r="I32" s="12"/>
      <c r="J32" s="12"/>
      <c r="K32" s="12"/>
      <c r="L32" s="12"/>
      <c r="M32" s="12" t="s">
        <v>76</v>
      </c>
      <c r="N32" s="12"/>
      <c r="O32" s="12"/>
      <c r="P32" s="12"/>
      <c r="Q32" s="12"/>
      <c r="R32" s="12"/>
      <c r="S32" s="12"/>
    </row>
    <row r="33" spans="1:21" x14ac:dyDescent="0.2">
      <c r="B33" s="12"/>
      <c r="C33" s="12"/>
      <c r="D33" s="12"/>
      <c r="E33" s="12"/>
      <c r="F33" s="12"/>
      <c r="G33" s="12"/>
      <c r="H33" s="12"/>
      <c r="I33" s="12"/>
      <c r="J33" s="12"/>
      <c r="K33" s="12"/>
      <c r="L33" s="12"/>
      <c r="M33" s="106"/>
      <c r="N33" s="12"/>
      <c r="O33" s="12"/>
      <c r="P33" s="12"/>
      <c r="Q33" s="12"/>
      <c r="R33" s="12"/>
      <c r="S33" s="12"/>
    </row>
    <row r="34" spans="1:21" x14ac:dyDescent="0.2">
      <c r="B34" s="12" t="s">
        <v>16</v>
      </c>
      <c r="C34" s="12"/>
      <c r="D34" s="12"/>
      <c r="E34" s="12"/>
      <c r="F34" s="12"/>
      <c r="G34" s="12"/>
      <c r="H34" s="12"/>
      <c r="I34" s="12"/>
      <c r="J34" s="12"/>
      <c r="K34" s="12"/>
      <c r="L34" s="12"/>
      <c r="M34" s="12"/>
      <c r="N34" s="12"/>
      <c r="O34" s="12"/>
      <c r="P34" s="12"/>
      <c r="Q34" s="12"/>
      <c r="R34" s="12"/>
      <c r="S34" s="12"/>
    </row>
    <row r="35" spans="1:21" x14ac:dyDescent="0.2">
      <c r="B35" s="12" t="s">
        <v>75</v>
      </c>
      <c r="C35" s="12"/>
      <c r="D35" s="12"/>
      <c r="E35" s="12" t="s">
        <v>81</v>
      </c>
      <c r="F35" s="12"/>
      <c r="G35" s="12"/>
      <c r="H35" s="12"/>
      <c r="I35" s="12"/>
      <c r="J35" s="12"/>
      <c r="K35" s="12"/>
      <c r="L35" s="12"/>
      <c r="M35" s="12"/>
      <c r="N35" s="12"/>
      <c r="O35" s="12"/>
      <c r="P35" s="12"/>
      <c r="Q35" s="12"/>
      <c r="R35" s="12"/>
      <c r="S35" s="12"/>
    </row>
    <row r="36" spans="1:21" x14ac:dyDescent="0.2">
      <c r="B36" s="12"/>
      <c r="C36" s="12"/>
      <c r="D36" s="12"/>
      <c r="E36" s="12"/>
      <c r="F36" s="12"/>
      <c r="G36" s="12"/>
      <c r="H36" s="12"/>
      <c r="I36" s="12"/>
      <c r="J36" s="12"/>
      <c r="K36" s="12"/>
      <c r="L36" s="12"/>
      <c r="M36" s="12"/>
      <c r="N36" s="12"/>
      <c r="O36" s="12"/>
      <c r="P36" s="12"/>
      <c r="Q36" s="12"/>
      <c r="R36" s="12"/>
      <c r="S36" s="12"/>
    </row>
    <row r="37" spans="1:21" ht="6" customHeight="1" x14ac:dyDescent="0.2">
      <c r="A37" s="64"/>
      <c r="B37" s="65"/>
      <c r="C37" s="65"/>
      <c r="D37" s="65"/>
      <c r="E37" s="65"/>
      <c r="F37" s="65"/>
      <c r="G37" s="65"/>
      <c r="H37" s="65"/>
      <c r="I37" s="65"/>
      <c r="J37" s="65"/>
      <c r="K37" s="65"/>
      <c r="L37" s="65"/>
      <c r="M37" s="65"/>
      <c r="N37" s="65"/>
      <c r="O37" s="65"/>
      <c r="P37" s="65"/>
      <c r="Q37" s="65"/>
      <c r="R37" s="65"/>
      <c r="S37" s="65"/>
      <c r="T37" s="64"/>
      <c r="U37" s="64"/>
    </row>
  </sheetData>
  <mergeCells count="4">
    <mergeCell ref="A1:V1"/>
    <mergeCell ref="A3:U3"/>
    <mergeCell ref="B20:F20"/>
    <mergeCell ref="B23:G23"/>
  </mergeCells>
  <hyperlinks>
    <hyperlink ref="B23:G23" r:id="rId1" display="tel: 010-414 42 23. e-post: fredrik.soderbaum@trafa.se" xr:uid="{70A58BAC-17CF-4165-B0FE-C7F6561E8217}"/>
    <hyperlink ref="B20" r:id="rId2" display="mailto:fredrik.lindberg@trafa.se" xr:uid="{42CC4677-12F8-4FB6-87FF-0D3324877BB1}"/>
    <hyperlink ref="B20:F20" r:id="rId3" display="tel: 010-414 42 30, e-post: anders.jader@trafa.se" xr:uid="{CC366676-68C4-41E1-A92E-E1C3727D9FED}"/>
  </hyperlinks>
  <pageMargins left="0.70866141732283472" right="0.70866141732283472" top="0.74803149606299213" bottom="0.74803149606299213" header="0.31496062992125984" footer="0.31496062992125984"/>
  <pageSetup paperSize="9" scale="80" orientation="landscape" r:id="rId4"/>
  <drawing r:id="rId5"/>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10">
    <pageSetUpPr fitToPage="1"/>
  </sheetPr>
  <dimension ref="B1:BG36"/>
  <sheetViews>
    <sheetView zoomScaleNormal="100" workbookViewId="0"/>
  </sheetViews>
  <sheetFormatPr defaultColWidth="9.28515625" defaultRowHeight="13.8" outlineLevelCol="1" x14ac:dyDescent="0.2"/>
  <cols>
    <col min="1" max="1" width="0.7109375" style="17" customWidth="1"/>
    <col min="2" max="2" width="3.140625" style="17" bestFit="1" customWidth="1"/>
    <col min="3" max="3" width="1" style="17" customWidth="1"/>
    <col min="4" max="4" width="30" style="17" customWidth="1"/>
    <col min="5" max="5" width="7.7109375" style="17" hidden="1" customWidth="1" outlineLevel="1"/>
    <col min="6" max="6" width="1.42578125" style="17" hidden="1" customWidth="1" outlineLevel="1"/>
    <col min="7" max="7" width="7.7109375" style="17" hidden="1" customWidth="1" outlineLevel="1"/>
    <col min="8" max="8" width="1.42578125" style="17" hidden="1" customWidth="1" outlineLevel="1"/>
    <col min="9" max="9" width="7.7109375" style="17" hidden="1" customWidth="1" outlineLevel="1"/>
    <col min="10" max="10" width="1.42578125" style="17" hidden="1" customWidth="1" outlineLevel="1"/>
    <col min="11" max="11" width="7.7109375" style="17" hidden="1" customWidth="1" outlineLevel="1"/>
    <col min="12" max="12" width="1.42578125" style="17" hidden="1" customWidth="1" outlineLevel="1"/>
    <col min="13" max="13" width="7.7109375" style="17" hidden="1" customWidth="1" outlineLevel="1"/>
    <col min="14" max="14" width="1.42578125" style="17" hidden="1" customWidth="1" outlineLevel="1"/>
    <col min="15" max="15" width="7.7109375" style="17" hidden="1" customWidth="1" outlineLevel="1"/>
    <col min="16" max="16" width="1.42578125" style="17" hidden="1" customWidth="1" outlineLevel="1"/>
    <col min="17" max="17" width="7.7109375" style="17" hidden="1" customWidth="1" outlineLevel="1"/>
    <col min="18" max="18" width="1.42578125" style="17" hidden="1" customWidth="1" outlineLevel="1"/>
    <col min="19" max="19" width="7.7109375" style="17" hidden="1" customWidth="1" outlineLevel="1"/>
    <col min="20" max="20" width="1.42578125" style="17" hidden="1" customWidth="1" outlineLevel="1"/>
    <col min="21" max="21" width="7.7109375" style="17" hidden="1" customWidth="1" outlineLevel="1"/>
    <col min="22" max="22" width="1.42578125" style="17" hidden="1" customWidth="1" outlineLevel="1"/>
    <col min="23" max="23" width="7.7109375" style="17" hidden="1" customWidth="1" outlineLevel="1"/>
    <col min="24" max="24" width="1.42578125" style="17" hidden="1" customWidth="1" outlineLevel="1"/>
    <col min="25" max="25" width="7.7109375" style="17" hidden="1" customWidth="1" outlineLevel="1"/>
    <col min="26" max="26" width="1.42578125" style="17" hidden="1" customWidth="1" outlineLevel="1"/>
    <col min="27" max="27" width="7.7109375" style="17" hidden="1" customWidth="1" outlineLevel="1"/>
    <col min="28" max="28" width="1.42578125" style="17" hidden="1" customWidth="1" outlineLevel="1"/>
    <col min="29" max="29" width="7.7109375" style="17" hidden="1" customWidth="1" outlineLevel="1"/>
    <col min="30" max="30" width="1.42578125" style="17" hidden="1" customWidth="1" outlineLevel="1"/>
    <col min="31" max="31" width="7.7109375" style="17" hidden="1" customWidth="1" outlineLevel="1"/>
    <col min="32" max="32" width="1.42578125" style="17" hidden="1" customWidth="1" outlineLevel="1"/>
    <col min="33" max="33" width="7.7109375" style="17" hidden="1" customWidth="1" outlineLevel="1"/>
    <col min="34" max="34" width="1.42578125" style="17" hidden="1" customWidth="1" outlineLevel="1"/>
    <col min="35" max="35" width="7.7109375" style="17" hidden="1" customWidth="1" outlineLevel="1"/>
    <col min="36" max="36" width="1.42578125" style="17" hidden="1" customWidth="1" outlineLevel="1"/>
    <col min="37" max="37" width="7.7109375" style="17" customWidth="1" collapsed="1"/>
    <col min="38" max="38" width="1.42578125" style="17" customWidth="1"/>
    <col min="39" max="39" width="7.7109375" style="17" customWidth="1"/>
    <col min="40" max="40" width="1.42578125" style="17" customWidth="1"/>
    <col min="41" max="41" width="7.7109375" style="17" customWidth="1"/>
    <col min="42" max="42" width="1.42578125" style="17" customWidth="1"/>
    <col min="43" max="43" width="7.7109375" style="17" customWidth="1"/>
    <col min="44" max="44" width="1.42578125" style="17" customWidth="1"/>
    <col min="45" max="45" width="7.7109375" style="17" customWidth="1"/>
    <col min="46" max="46" width="1.42578125" style="17" customWidth="1"/>
    <col min="47" max="47" width="7.7109375" style="17" customWidth="1"/>
    <col min="48" max="48" width="1.42578125" style="17" customWidth="1"/>
    <col min="49" max="49" width="1" style="17" customWidth="1"/>
    <col min="50" max="50" width="32.7109375" style="17" customWidth="1"/>
    <col min="51" max="51" width="9.28515625" style="17"/>
    <col min="52" max="52" width="9.28515625" style="17" customWidth="1"/>
    <col min="53" max="16384" width="9.28515625" style="17"/>
  </cols>
  <sheetData>
    <row r="1" spans="2:55" x14ac:dyDescent="0.2">
      <c r="B1" s="18" t="s">
        <v>117</v>
      </c>
    </row>
    <row r="2" spans="2:55" x14ac:dyDescent="0.2">
      <c r="B2" s="94" t="s">
        <v>118</v>
      </c>
      <c r="C2" s="18"/>
      <c r="D2" s="19"/>
      <c r="E2" s="19"/>
      <c r="F2" s="19"/>
      <c r="G2" s="19"/>
      <c r="H2" s="19"/>
      <c r="I2" s="19"/>
      <c r="J2" s="19"/>
      <c r="K2" s="19"/>
      <c r="L2" s="19"/>
    </row>
    <row r="3" spans="2:55" ht="6" customHeight="1" x14ac:dyDescent="0.2">
      <c r="B3" s="19"/>
      <c r="C3" s="19"/>
      <c r="D3" s="19"/>
      <c r="E3" s="19"/>
      <c r="F3" s="19"/>
      <c r="G3" s="19"/>
      <c r="H3" s="19"/>
      <c r="I3" s="19"/>
      <c r="J3" s="19"/>
      <c r="K3" s="19"/>
      <c r="L3" s="19"/>
    </row>
    <row r="4" spans="2:55" ht="6" customHeight="1" x14ac:dyDescent="0.2">
      <c r="B4" s="20"/>
      <c r="C4" s="20"/>
      <c r="D4" s="20"/>
      <c r="E4" s="20"/>
      <c r="F4" s="20"/>
      <c r="G4" s="20"/>
      <c r="H4" s="20"/>
      <c r="I4" s="20"/>
      <c r="J4" s="20"/>
      <c r="K4" s="20"/>
      <c r="L4" s="20"/>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row>
    <row r="5" spans="2:55" ht="6" customHeight="1" x14ac:dyDescent="0.2">
      <c r="B5" s="19"/>
      <c r="C5" s="19"/>
      <c r="D5" s="19"/>
      <c r="E5" s="19"/>
      <c r="F5" s="19"/>
      <c r="G5" s="19"/>
      <c r="H5" s="19"/>
      <c r="I5" s="19"/>
      <c r="J5" s="19"/>
      <c r="K5" s="19"/>
      <c r="L5" s="19"/>
    </row>
    <row r="6" spans="2:55" ht="12.75" customHeight="1" x14ac:dyDescent="0.2">
      <c r="B6" s="235" t="s">
        <v>35</v>
      </c>
      <c r="C6" s="235"/>
      <c r="D6" s="235"/>
      <c r="E6" s="70">
        <v>2003</v>
      </c>
      <c r="F6" s="71"/>
      <c r="G6" s="70">
        <v>2004</v>
      </c>
      <c r="H6" s="71"/>
      <c r="I6" s="70">
        <v>2005</v>
      </c>
      <c r="J6" s="71"/>
      <c r="K6" s="70">
        <v>2006</v>
      </c>
      <c r="L6" s="71"/>
      <c r="M6" s="70">
        <v>2007</v>
      </c>
      <c r="N6" s="71"/>
      <c r="O6" s="70">
        <v>2008</v>
      </c>
      <c r="P6" s="71"/>
      <c r="Q6" s="70">
        <v>2009</v>
      </c>
      <c r="R6" s="71"/>
      <c r="S6" s="70">
        <v>2010</v>
      </c>
      <c r="T6" s="71"/>
      <c r="U6" s="70">
        <v>2011</v>
      </c>
      <c r="V6" s="71"/>
      <c r="W6" s="70">
        <v>2012</v>
      </c>
      <c r="X6" s="71"/>
      <c r="Y6" s="70">
        <v>2013</v>
      </c>
      <c r="Z6" s="19"/>
      <c r="AA6" s="70">
        <v>2014</v>
      </c>
      <c r="AB6" s="19"/>
      <c r="AC6" s="70">
        <v>2015</v>
      </c>
      <c r="AD6" s="19"/>
      <c r="AE6" s="70">
        <v>2016</v>
      </c>
      <c r="AF6" s="19"/>
      <c r="AG6" s="70">
        <v>2017</v>
      </c>
      <c r="AH6" s="19"/>
      <c r="AI6" s="70">
        <v>2018</v>
      </c>
      <c r="AJ6" s="19"/>
      <c r="AK6" s="70">
        <v>2019</v>
      </c>
      <c r="AL6" s="19"/>
      <c r="AM6" s="70">
        <v>2020</v>
      </c>
      <c r="AN6" s="19"/>
      <c r="AO6" s="70">
        <v>2021</v>
      </c>
      <c r="AP6" s="19"/>
      <c r="AQ6" s="70">
        <v>2022</v>
      </c>
      <c r="AR6" s="19"/>
      <c r="AS6" s="70">
        <v>2023</v>
      </c>
      <c r="AT6" s="19"/>
      <c r="AU6" s="70">
        <v>2024</v>
      </c>
      <c r="AV6" s="19"/>
      <c r="AW6" s="235" t="s">
        <v>38</v>
      </c>
      <c r="AX6" s="235"/>
      <c r="BA6" s="100"/>
    </row>
    <row r="7" spans="2:55" ht="12.75" customHeight="1" x14ac:dyDescent="0.2">
      <c r="B7" s="237" t="s">
        <v>36</v>
      </c>
      <c r="C7" s="237"/>
      <c r="D7" s="237" t="s">
        <v>36</v>
      </c>
      <c r="E7" s="23"/>
      <c r="F7" s="24"/>
      <c r="G7" s="23"/>
      <c r="H7" s="24"/>
      <c r="I7" s="23"/>
      <c r="J7" s="24"/>
      <c r="K7" s="23"/>
      <c r="L7" s="24"/>
      <c r="M7" s="23"/>
      <c r="N7" s="24"/>
      <c r="O7" s="23"/>
      <c r="P7" s="24"/>
      <c r="Q7" s="23"/>
      <c r="R7" s="24"/>
      <c r="S7" s="23"/>
      <c r="T7" s="24"/>
      <c r="U7" s="23"/>
      <c r="V7" s="24"/>
      <c r="W7" s="23"/>
      <c r="X7" s="24"/>
      <c r="Y7" s="23"/>
      <c r="Z7" s="24"/>
      <c r="AA7" s="23"/>
      <c r="AB7" s="24"/>
      <c r="AC7" s="23"/>
      <c r="AD7" s="24"/>
      <c r="AE7" s="23"/>
      <c r="AF7" s="24"/>
      <c r="AG7" s="23"/>
      <c r="AH7" s="24"/>
      <c r="AI7" s="23"/>
      <c r="AJ7" s="24"/>
      <c r="AK7" s="23"/>
      <c r="AL7" s="24"/>
      <c r="AM7" s="23"/>
      <c r="AN7" s="24"/>
      <c r="AO7" s="23"/>
      <c r="AP7" s="24"/>
      <c r="AQ7" s="23"/>
      <c r="AR7" s="24"/>
      <c r="AS7" s="23"/>
      <c r="AT7" s="24"/>
      <c r="AU7" s="23"/>
      <c r="AV7" s="24"/>
      <c r="AW7" s="22"/>
      <c r="AX7" s="22" t="s">
        <v>37</v>
      </c>
    </row>
    <row r="8" spans="2:55" ht="6" customHeight="1" x14ac:dyDescent="0.2">
      <c r="B8" s="14"/>
      <c r="C8" s="14"/>
      <c r="D8" s="14"/>
      <c r="E8" s="25"/>
      <c r="F8" s="25"/>
      <c r="G8" s="25"/>
      <c r="H8" s="25"/>
      <c r="I8" s="25"/>
      <c r="J8" s="25"/>
      <c r="K8" s="25"/>
      <c r="L8" s="25"/>
      <c r="M8" s="25"/>
      <c r="N8" s="25"/>
      <c r="O8" s="25"/>
      <c r="P8" s="25"/>
      <c r="Q8" s="25"/>
      <c r="R8" s="25"/>
      <c r="S8" s="25"/>
      <c r="T8" s="25"/>
      <c r="U8" s="25"/>
      <c r="V8" s="25"/>
      <c r="W8" s="25"/>
      <c r="X8" s="25"/>
      <c r="Y8" s="25"/>
      <c r="Z8" s="14"/>
      <c r="AA8" s="25"/>
      <c r="AB8" s="14"/>
      <c r="AC8" s="25"/>
      <c r="AD8" s="14"/>
      <c r="AE8" s="25"/>
      <c r="AF8" s="14"/>
      <c r="AG8" s="25"/>
      <c r="AH8" s="14"/>
      <c r="AI8" s="25"/>
      <c r="AJ8" s="14"/>
      <c r="AK8" s="25"/>
      <c r="AL8" s="14"/>
      <c r="AM8" s="25"/>
      <c r="AN8" s="14"/>
      <c r="AO8" s="25"/>
      <c r="AP8" s="14"/>
      <c r="AQ8" s="25"/>
      <c r="AR8" s="14"/>
      <c r="AS8" s="25"/>
      <c r="AT8" s="14"/>
      <c r="AU8" s="25"/>
      <c r="AV8" s="14"/>
      <c r="AW8" s="14"/>
      <c r="AX8" s="14"/>
    </row>
    <row r="9" spans="2:55" ht="10.5" customHeight="1" x14ac:dyDescent="0.2">
      <c r="B9" s="13">
        <v>1</v>
      </c>
      <c r="C9" s="16"/>
      <c r="D9" s="14" t="s">
        <v>0</v>
      </c>
      <c r="E9" s="93" t="s">
        <v>43</v>
      </c>
      <c r="F9" s="53"/>
      <c r="G9" s="93" t="s">
        <v>43</v>
      </c>
      <c r="H9" s="53"/>
      <c r="I9" s="93" t="s">
        <v>43</v>
      </c>
      <c r="J9" s="53"/>
      <c r="K9" s="93" t="s">
        <v>43</v>
      </c>
      <c r="L9" s="53"/>
      <c r="M9" s="93" t="s">
        <v>43</v>
      </c>
      <c r="N9" s="53"/>
      <c r="O9" s="53">
        <v>11097.759770964145</v>
      </c>
      <c r="P9" s="53"/>
      <c r="Q9" s="53">
        <v>8031.0694655921307</v>
      </c>
      <c r="R9" s="53"/>
      <c r="S9" s="53">
        <v>9846.2508838755584</v>
      </c>
      <c r="T9" s="53"/>
      <c r="U9" s="53">
        <v>10270.327261047501</v>
      </c>
      <c r="V9" s="53"/>
      <c r="W9" s="53">
        <v>9546.151598800112</v>
      </c>
      <c r="X9" s="77"/>
      <c r="Y9" s="53">
        <v>9017.273550281745</v>
      </c>
      <c r="Z9" s="27"/>
      <c r="AA9" s="53">
        <v>9522.9593257828492</v>
      </c>
      <c r="AB9" s="27"/>
      <c r="AC9" s="53">
        <v>9487.3221232143733</v>
      </c>
      <c r="AD9" s="27"/>
      <c r="AE9" s="53">
        <v>9067.1549125380934</v>
      </c>
      <c r="AF9" s="56"/>
      <c r="AG9" s="53">
        <v>9865.5219247806053</v>
      </c>
      <c r="AH9" s="108"/>
      <c r="AI9" s="53">
        <v>9238.1935560556722</v>
      </c>
      <c r="AJ9" s="56"/>
      <c r="AK9" s="53">
        <v>9040.3260312970306</v>
      </c>
      <c r="AL9" s="56"/>
      <c r="AM9" s="53">
        <v>9418.4311183484933</v>
      </c>
      <c r="AN9" s="27"/>
      <c r="AO9" s="53">
        <v>9218.2934487962848</v>
      </c>
      <c r="AP9" s="72"/>
      <c r="AQ9" s="53">
        <v>9486.6438451091853</v>
      </c>
      <c r="AR9" s="27"/>
      <c r="AS9" s="53">
        <v>9223.5065281464704</v>
      </c>
      <c r="AT9" s="27"/>
      <c r="AU9" s="53">
        <v>9640.922722628291</v>
      </c>
      <c r="AV9" s="27"/>
      <c r="AW9" s="56"/>
      <c r="AX9" s="14" t="s">
        <v>31</v>
      </c>
      <c r="AY9" s="186"/>
      <c r="AZ9" s="33"/>
      <c r="BA9" s="33"/>
      <c r="BB9" s="33"/>
      <c r="BC9" s="33"/>
    </row>
    <row r="10" spans="2:55" ht="10.5" customHeight="1" x14ac:dyDescent="0.2">
      <c r="B10" s="13">
        <v>2</v>
      </c>
      <c r="C10" s="13"/>
      <c r="D10" s="14" t="s">
        <v>1</v>
      </c>
      <c r="E10" s="93" t="s">
        <v>43</v>
      </c>
      <c r="F10" s="53"/>
      <c r="G10" s="93" t="s">
        <v>43</v>
      </c>
      <c r="H10" s="53"/>
      <c r="I10" s="93" t="s">
        <v>43</v>
      </c>
      <c r="J10" s="53"/>
      <c r="K10" s="93" t="s">
        <v>43</v>
      </c>
      <c r="L10" s="53"/>
      <c r="M10" s="93" t="s">
        <v>43</v>
      </c>
      <c r="N10" s="53"/>
      <c r="O10" s="53">
        <v>11200.942614262847</v>
      </c>
      <c r="P10" s="53"/>
      <c r="Q10" s="53">
        <v>8082.0692193192472</v>
      </c>
      <c r="R10" s="53"/>
      <c r="S10" s="53">
        <v>10331.502485131568</v>
      </c>
      <c r="T10" s="53"/>
      <c r="U10" s="53">
        <v>10524.100336267233</v>
      </c>
      <c r="V10" s="53"/>
      <c r="W10" s="53">
        <v>9580.1938064738206</v>
      </c>
      <c r="X10" s="77"/>
      <c r="Y10" s="53">
        <v>8848.1155204323732</v>
      </c>
      <c r="Z10" s="27"/>
      <c r="AA10" s="53">
        <v>9317.2515846673341</v>
      </c>
      <c r="AB10" s="27"/>
      <c r="AC10" s="53">
        <v>8934.9042944614685</v>
      </c>
      <c r="AD10" s="27"/>
      <c r="AE10" s="53">
        <v>8954.1769104140185</v>
      </c>
      <c r="AF10" s="56"/>
      <c r="AG10" s="53">
        <v>9114.4666942907606</v>
      </c>
      <c r="AH10" s="108"/>
      <c r="AI10" s="53">
        <v>8991.0487268340166</v>
      </c>
      <c r="AJ10" s="56"/>
      <c r="AK10" s="53">
        <v>9167.5410133330115</v>
      </c>
      <c r="AL10" s="56"/>
      <c r="AM10" s="53">
        <v>8788.4511260455347</v>
      </c>
      <c r="AN10" s="27"/>
      <c r="AO10" s="53">
        <v>9793.1023928363866</v>
      </c>
      <c r="AP10" s="72"/>
      <c r="AQ10" s="53">
        <v>10063.380875908637</v>
      </c>
      <c r="AR10" s="27"/>
      <c r="AS10" s="53">
        <v>8962.4073559245699</v>
      </c>
      <c r="AT10" s="27"/>
      <c r="AU10" s="53">
        <v>9226.732271552235</v>
      </c>
      <c r="AV10" s="27"/>
      <c r="AW10" s="56"/>
      <c r="AX10" s="14" t="s">
        <v>32</v>
      </c>
      <c r="AY10" s="186"/>
      <c r="AZ10" s="33"/>
      <c r="BA10" s="33"/>
      <c r="BB10" s="33"/>
      <c r="BC10" s="33"/>
    </row>
    <row r="11" spans="2:55" ht="10.5" customHeight="1" x14ac:dyDescent="0.2">
      <c r="B11" s="13">
        <v>3</v>
      </c>
      <c r="C11" s="13"/>
      <c r="D11" s="14" t="s">
        <v>2</v>
      </c>
      <c r="E11" s="93" t="s">
        <v>43</v>
      </c>
      <c r="F11" s="53"/>
      <c r="G11" s="93" t="s">
        <v>43</v>
      </c>
      <c r="H11" s="53"/>
      <c r="I11" s="93" t="s">
        <v>43</v>
      </c>
      <c r="J11" s="53"/>
      <c r="K11" s="93" t="s">
        <v>43</v>
      </c>
      <c r="L11" s="53"/>
      <c r="M11" s="93" t="s">
        <v>43</v>
      </c>
      <c r="N11" s="53"/>
      <c r="O11" s="53">
        <v>10462.679979969958</v>
      </c>
      <c r="P11" s="53"/>
      <c r="Q11" s="53">
        <v>8093.0938219935761</v>
      </c>
      <c r="R11" s="53"/>
      <c r="S11" s="53">
        <v>9826.5547521076915</v>
      </c>
      <c r="T11" s="53"/>
      <c r="U11" s="53">
        <v>9109.3260653028083</v>
      </c>
      <c r="V11" s="53"/>
      <c r="W11" s="53">
        <v>8974.501323966384</v>
      </c>
      <c r="X11" s="77"/>
      <c r="Y11" s="53">
        <v>9281.9617570812661</v>
      </c>
      <c r="Z11" s="27"/>
      <c r="AA11" s="53">
        <v>9061.0847337571722</v>
      </c>
      <c r="AB11" s="27"/>
      <c r="AC11" s="53">
        <v>8852.0796747066925</v>
      </c>
      <c r="AD11" s="27"/>
      <c r="AE11" s="53">
        <v>8707.9446997463456</v>
      </c>
      <c r="AF11" s="56"/>
      <c r="AG11" s="53">
        <v>8811.8871127499588</v>
      </c>
      <c r="AH11" s="108"/>
      <c r="AI11" s="53">
        <v>8587.8265285378984</v>
      </c>
      <c r="AJ11" s="56"/>
      <c r="AK11" s="53">
        <v>8374.6416323656267</v>
      </c>
      <c r="AL11" s="56"/>
      <c r="AM11" s="53">
        <v>8770.0187666113634</v>
      </c>
      <c r="AN11" s="27"/>
      <c r="AO11" s="53">
        <v>9213.0618312997976</v>
      </c>
      <c r="AP11" s="27"/>
      <c r="AQ11" s="53">
        <v>9161.0957434157463</v>
      </c>
      <c r="AR11" s="27"/>
      <c r="AS11" s="53">
        <v>9305.8647049874926</v>
      </c>
      <c r="AT11" s="27"/>
      <c r="AU11" s="53"/>
      <c r="AV11" s="27"/>
      <c r="AW11" s="56"/>
      <c r="AX11" s="14" t="s">
        <v>33</v>
      </c>
      <c r="AY11" s="186"/>
      <c r="AZ11" s="33"/>
      <c r="BA11" s="33"/>
      <c r="BB11" s="33"/>
      <c r="BC11" s="33"/>
    </row>
    <row r="12" spans="2:55" ht="10.5" customHeight="1" x14ac:dyDescent="0.2">
      <c r="B12" s="13">
        <v>4</v>
      </c>
      <c r="C12" s="13"/>
      <c r="D12" s="14" t="s">
        <v>3</v>
      </c>
      <c r="E12" s="93" t="s">
        <v>43</v>
      </c>
      <c r="F12" s="53"/>
      <c r="G12" s="93" t="s">
        <v>43</v>
      </c>
      <c r="H12" s="53"/>
      <c r="I12" s="93" t="s">
        <v>43</v>
      </c>
      <c r="J12" s="53"/>
      <c r="K12" s="93" t="s">
        <v>43</v>
      </c>
      <c r="L12" s="53"/>
      <c r="M12" s="93" t="s">
        <v>43</v>
      </c>
      <c r="N12" s="53"/>
      <c r="O12" s="53">
        <v>9626.9402488030173</v>
      </c>
      <c r="P12" s="53"/>
      <c r="Q12" s="53">
        <v>10626.344878095082</v>
      </c>
      <c r="R12" s="53"/>
      <c r="S12" s="53">
        <v>10395.042376885187</v>
      </c>
      <c r="T12" s="53"/>
      <c r="U12" s="53">
        <v>9490.4864555824552</v>
      </c>
      <c r="V12" s="53"/>
      <c r="W12" s="53">
        <v>9012.2007211630989</v>
      </c>
      <c r="X12" s="77"/>
      <c r="Y12" s="53">
        <v>9366.581956023314</v>
      </c>
      <c r="Z12" s="27"/>
      <c r="AA12" s="53">
        <v>9429.9972368901963</v>
      </c>
      <c r="AB12" s="27"/>
      <c r="AC12" s="53">
        <v>9028.4152304407526</v>
      </c>
      <c r="AD12" s="27"/>
      <c r="AE12" s="53">
        <v>9599.3891178809881</v>
      </c>
      <c r="AF12" s="56"/>
      <c r="AG12" s="53">
        <v>9838.9530684945821</v>
      </c>
      <c r="AH12" s="108"/>
      <c r="AI12" s="53">
        <v>9190.9245391807763</v>
      </c>
      <c r="AJ12" s="56"/>
      <c r="AK12" s="53">
        <v>8779.2864092423333</v>
      </c>
      <c r="AL12" s="56"/>
      <c r="AM12" s="53">
        <v>9259.2809103123509</v>
      </c>
      <c r="AN12" s="27"/>
      <c r="AO12" s="53">
        <v>8987.7299505517803</v>
      </c>
      <c r="AP12" s="27"/>
      <c r="AQ12" s="53">
        <v>9034.0813194792499</v>
      </c>
      <c r="AR12" s="27"/>
      <c r="AS12" s="53">
        <v>9395.3943005071123</v>
      </c>
      <c r="AT12" s="27"/>
      <c r="AU12" s="53"/>
      <c r="AV12" s="27"/>
      <c r="AW12" s="25"/>
      <c r="AX12" s="14" t="s">
        <v>34</v>
      </c>
      <c r="AY12" s="186"/>
      <c r="AZ12" s="33"/>
      <c r="BA12" s="33"/>
    </row>
    <row r="13" spans="2:55" ht="6" customHeight="1" x14ac:dyDescent="0.2">
      <c r="B13" s="13"/>
      <c r="C13" s="13"/>
      <c r="D13" s="14"/>
      <c r="E13" s="30"/>
      <c r="F13" s="30"/>
      <c r="G13" s="30"/>
      <c r="H13" s="30"/>
      <c r="I13" s="30"/>
      <c r="J13" s="30"/>
      <c r="K13" s="30"/>
      <c r="L13" s="30"/>
      <c r="M13" s="30"/>
      <c r="N13" s="30"/>
      <c r="O13" s="30"/>
      <c r="P13" s="30"/>
      <c r="Q13" s="30"/>
      <c r="R13" s="30"/>
      <c r="S13" s="30"/>
      <c r="T13" s="89"/>
      <c r="U13" s="30"/>
      <c r="V13" s="89"/>
      <c r="W13" s="30"/>
      <c r="X13" s="77"/>
      <c r="Y13" s="30"/>
      <c r="Z13" s="27"/>
      <c r="AA13" s="30"/>
      <c r="AB13" s="27"/>
      <c r="AC13" s="30"/>
      <c r="AD13" s="27"/>
      <c r="AE13" s="30"/>
      <c r="AF13" s="27"/>
      <c r="AG13" s="30"/>
      <c r="AH13" s="108"/>
      <c r="AI13" s="30"/>
      <c r="AJ13" s="27"/>
      <c r="AK13" s="30"/>
      <c r="AL13" s="27"/>
      <c r="AM13" s="30"/>
      <c r="AN13" s="27"/>
      <c r="AO13" s="30"/>
      <c r="AP13" s="27"/>
      <c r="AQ13" s="30"/>
      <c r="AR13" s="27"/>
      <c r="AS13" s="30"/>
      <c r="AT13" s="27"/>
      <c r="AU13" s="30"/>
      <c r="AV13" s="27"/>
      <c r="AW13" s="25"/>
      <c r="AX13" s="28"/>
      <c r="AY13" s="186"/>
    </row>
    <row r="14" spans="2:55" ht="11.25" customHeight="1" x14ac:dyDescent="0.2">
      <c r="B14" s="13">
        <v>5</v>
      </c>
      <c r="C14" s="13"/>
      <c r="D14" s="15" t="s">
        <v>14</v>
      </c>
      <c r="E14" s="55">
        <v>35827.031266666665</v>
      </c>
      <c r="F14" s="26"/>
      <c r="G14" s="55">
        <v>36553.430619999999</v>
      </c>
      <c r="H14" s="26"/>
      <c r="I14" s="55">
        <v>38739.610489999999</v>
      </c>
      <c r="J14" s="26"/>
      <c r="K14" s="55">
        <v>40575.101356314612</v>
      </c>
      <c r="L14" s="26"/>
      <c r="M14" s="55">
        <v>42846.554900000003</v>
      </c>
      <c r="N14" s="55"/>
      <c r="O14" s="55">
        <v>42388.322613999968</v>
      </c>
      <c r="P14" s="55"/>
      <c r="Q14" s="55">
        <v>34832.577385000041</v>
      </c>
      <c r="R14" s="55"/>
      <c r="S14" s="55">
        <v>40399.350498000007</v>
      </c>
      <c r="T14" s="55"/>
      <c r="U14" s="55">
        <v>39394.240118199996</v>
      </c>
      <c r="V14" s="55"/>
      <c r="W14" s="55">
        <v>37113.047450403414</v>
      </c>
      <c r="X14" s="77"/>
      <c r="Y14" s="55">
        <v>36513.932783818702</v>
      </c>
      <c r="Z14" s="97"/>
      <c r="AA14" s="55">
        <v>37331.29288109755</v>
      </c>
      <c r="AB14" s="97"/>
      <c r="AC14" s="55">
        <v>36302.721322823287</v>
      </c>
      <c r="AD14" s="27"/>
      <c r="AE14" s="55">
        <v>36328.665640579442</v>
      </c>
      <c r="AF14" s="97"/>
      <c r="AG14" s="55">
        <v>37630.82880031591</v>
      </c>
      <c r="AH14" s="109"/>
      <c r="AI14" s="55">
        <v>36007.993350608362</v>
      </c>
      <c r="AJ14" s="107"/>
      <c r="AK14" s="55">
        <v>35361.795086238002</v>
      </c>
      <c r="AL14" s="107"/>
      <c r="AM14" s="55">
        <v>36236.181921317744</v>
      </c>
      <c r="AN14" s="97"/>
      <c r="AO14" s="55">
        <v>37212.187623484249</v>
      </c>
      <c r="AP14" s="97"/>
      <c r="AQ14" s="55">
        <v>37745.201783912817</v>
      </c>
      <c r="AR14" s="97"/>
      <c r="AS14" s="55">
        <v>36887.172889565642</v>
      </c>
      <c r="AT14" s="97"/>
      <c r="AU14" s="55">
        <v>18867.654994180528</v>
      </c>
      <c r="AV14" s="97"/>
      <c r="AW14" s="25"/>
      <c r="AX14" s="15" t="s">
        <v>28</v>
      </c>
      <c r="AY14" s="186"/>
      <c r="AZ14" s="33"/>
      <c r="BA14" s="33"/>
    </row>
    <row r="15" spans="2:55" ht="6" customHeight="1" x14ac:dyDescent="0.2">
      <c r="B15" s="34"/>
      <c r="C15" s="34"/>
      <c r="D15" s="35"/>
      <c r="E15" s="36"/>
      <c r="F15" s="37"/>
      <c r="G15" s="36"/>
      <c r="H15" s="37"/>
      <c r="I15" s="36"/>
      <c r="J15" s="37"/>
      <c r="K15" s="36"/>
      <c r="L15" s="37"/>
      <c r="M15" s="37"/>
      <c r="N15" s="38"/>
      <c r="O15" s="36"/>
      <c r="P15" s="37"/>
      <c r="Q15" s="36"/>
      <c r="R15" s="37"/>
      <c r="S15" s="36"/>
      <c r="T15" s="39"/>
      <c r="U15" s="36"/>
      <c r="V15" s="39"/>
      <c r="W15" s="36"/>
      <c r="X15" s="40"/>
      <c r="Y15" s="36"/>
      <c r="Z15" s="40"/>
      <c r="AA15" s="36"/>
      <c r="AB15" s="40"/>
      <c r="AC15" s="36"/>
      <c r="AD15" s="40"/>
      <c r="AE15" s="36"/>
      <c r="AF15" s="40"/>
      <c r="AG15" s="36"/>
      <c r="AH15" s="40"/>
      <c r="AI15" s="36"/>
      <c r="AJ15" s="40"/>
      <c r="AK15" s="36"/>
      <c r="AL15" s="40"/>
      <c r="AM15" s="36"/>
      <c r="AN15" s="40"/>
      <c r="AO15" s="36"/>
      <c r="AP15" s="40"/>
      <c r="AQ15" s="36"/>
      <c r="AR15" s="40"/>
      <c r="AS15" s="36"/>
      <c r="AT15" s="40"/>
      <c r="AU15" s="36"/>
      <c r="AV15" s="40"/>
      <c r="AW15" s="41"/>
      <c r="AX15" s="35"/>
      <c r="AY15" s="186"/>
    </row>
    <row r="16" spans="2:55" ht="6" customHeight="1" x14ac:dyDescent="0.2">
      <c r="B16" s="13"/>
      <c r="C16" s="13"/>
      <c r="D16" s="28"/>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8"/>
      <c r="AY16" s="186"/>
    </row>
    <row r="17" spans="2:59" s="42" customFormat="1" ht="12.75" customHeight="1" x14ac:dyDescent="0.2">
      <c r="B17" s="235" t="s">
        <v>39</v>
      </c>
      <c r="C17" s="235"/>
      <c r="D17" s="235"/>
      <c r="E17" s="232"/>
      <c r="F17" s="232"/>
      <c r="G17" s="232"/>
      <c r="H17" s="232"/>
      <c r="I17" s="232"/>
      <c r="J17" s="232"/>
      <c r="K17" s="232"/>
      <c r="L17" s="232"/>
      <c r="M17" s="232"/>
      <c r="N17" s="232"/>
      <c r="O17" s="232"/>
      <c r="P17" s="232"/>
      <c r="Q17" s="232"/>
      <c r="R17" s="232"/>
      <c r="S17" s="232"/>
      <c r="T17" s="232"/>
      <c r="U17" s="13"/>
      <c r="V17" s="13"/>
      <c r="W17" s="232"/>
      <c r="X17" s="232"/>
      <c r="Y17" s="232"/>
      <c r="Z17" s="232"/>
      <c r="AA17" s="232"/>
      <c r="AB17" s="232"/>
      <c r="AC17" s="232"/>
      <c r="AD17" s="232"/>
      <c r="AE17" s="232"/>
      <c r="AF17" s="232"/>
      <c r="AG17" s="232"/>
      <c r="AH17" s="232"/>
      <c r="AI17" s="232"/>
      <c r="AJ17" s="232"/>
      <c r="AK17" s="232"/>
      <c r="AL17" s="232"/>
      <c r="AM17" s="232"/>
      <c r="AN17" s="232"/>
      <c r="AO17" s="232"/>
      <c r="AP17" s="232"/>
      <c r="AQ17" s="232"/>
      <c r="AR17" s="232"/>
      <c r="AS17" s="232"/>
      <c r="AT17" s="232"/>
      <c r="AU17" s="232"/>
      <c r="AV17" s="232"/>
      <c r="AW17" s="235" t="s">
        <v>41</v>
      </c>
      <c r="AX17" s="235"/>
      <c r="AY17" s="186"/>
    </row>
    <row r="18" spans="2:59" s="42" customFormat="1" ht="12.75" customHeight="1" x14ac:dyDescent="0.2">
      <c r="B18" s="235" t="s">
        <v>40</v>
      </c>
      <c r="C18" s="235"/>
      <c r="D18" s="235"/>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235" t="s">
        <v>42</v>
      </c>
      <c r="AX18" s="235"/>
      <c r="AY18" s="186"/>
    </row>
    <row r="19" spans="2:59" ht="4.5" customHeight="1" x14ac:dyDescent="0.2">
      <c r="B19" s="44"/>
      <c r="C19" s="44"/>
      <c r="D19" s="44"/>
      <c r="E19" s="44"/>
      <c r="F19" s="44"/>
      <c r="G19" s="44"/>
      <c r="H19" s="44"/>
      <c r="I19" s="44"/>
      <c r="J19" s="44"/>
      <c r="K19" s="44"/>
      <c r="L19" s="44"/>
      <c r="M19" s="44"/>
      <c r="N19" s="44"/>
      <c r="O19" s="44"/>
      <c r="P19" s="44"/>
      <c r="Q19" s="44"/>
      <c r="R19" s="44"/>
      <c r="S19" s="44"/>
      <c r="T19" s="45"/>
      <c r="U19" s="44"/>
      <c r="V19" s="45"/>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186"/>
    </row>
    <row r="20" spans="2:59" ht="10.5" customHeight="1" x14ac:dyDescent="0.2">
      <c r="B20" s="13">
        <v>6</v>
      </c>
      <c r="C20" s="16"/>
      <c r="D20" s="14" t="s">
        <v>0</v>
      </c>
      <c r="E20" s="53">
        <v>3292.141953868314</v>
      </c>
      <c r="F20" s="53"/>
      <c r="G20" s="53">
        <v>3326.3664251783948</v>
      </c>
      <c r="H20" s="53"/>
      <c r="I20" s="53">
        <v>3412.5639815024783</v>
      </c>
      <c r="J20" s="53"/>
      <c r="K20" s="53">
        <v>3765.6068938609137</v>
      </c>
      <c r="L20" s="53"/>
      <c r="M20" s="53">
        <v>3959.7321422698651</v>
      </c>
      <c r="N20" s="53"/>
      <c r="O20" s="53">
        <v>4182.1497582334123</v>
      </c>
      <c r="P20" s="53"/>
      <c r="Q20" s="53">
        <v>3091.4248232551354</v>
      </c>
      <c r="R20" s="53"/>
      <c r="S20" s="53">
        <v>3603.1985186167544</v>
      </c>
      <c r="T20" s="53"/>
      <c r="U20" s="53">
        <v>3716.6959794876952</v>
      </c>
      <c r="V20" s="53"/>
      <c r="W20" s="53">
        <v>3655.4991203403119</v>
      </c>
      <c r="X20" s="77"/>
      <c r="Y20" s="53">
        <v>3304.2458250782138</v>
      </c>
      <c r="Z20" s="27"/>
      <c r="AA20" s="53">
        <v>3360.3269841324764</v>
      </c>
      <c r="AB20" s="27"/>
      <c r="AC20" s="53">
        <v>3303.2523648707311</v>
      </c>
      <c r="AD20" s="27"/>
      <c r="AE20" s="53">
        <v>3131.9076537120782</v>
      </c>
      <c r="AF20" s="56"/>
      <c r="AG20" s="53">
        <v>3331.4680479753429</v>
      </c>
      <c r="AH20" s="108"/>
      <c r="AI20" s="53">
        <v>3422.400074579517</v>
      </c>
      <c r="AJ20" s="56"/>
      <c r="AK20" s="53">
        <v>3418.8324227888834</v>
      </c>
      <c r="AL20" s="56"/>
      <c r="AM20" s="53">
        <v>3608.9317709167444</v>
      </c>
      <c r="AN20" s="27"/>
      <c r="AO20" s="53">
        <v>3410.4803601937128</v>
      </c>
      <c r="AP20" s="72"/>
      <c r="AQ20" s="53">
        <v>3527.7999336123762</v>
      </c>
      <c r="AR20" s="27"/>
      <c r="AS20" s="53">
        <v>3543.4391651917931</v>
      </c>
      <c r="AT20" s="27"/>
      <c r="AU20" s="53">
        <v>3511.269356102403</v>
      </c>
      <c r="AV20" s="27"/>
      <c r="AW20" s="56"/>
      <c r="AX20" s="14" t="s">
        <v>31</v>
      </c>
      <c r="AY20" s="186"/>
    </row>
    <row r="21" spans="2:59" ht="10.5" customHeight="1" x14ac:dyDescent="0.2">
      <c r="B21" s="13">
        <v>7</v>
      </c>
      <c r="C21" s="13"/>
      <c r="D21" s="14" t="s">
        <v>1</v>
      </c>
      <c r="E21" s="53">
        <v>3217.5533661694167</v>
      </c>
      <c r="F21" s="53"/>
      <c r="G21" s="53">
        <v>3387.2898720754679</v>
      </c>
      <c r="H21" s="53"/>
      <c r="I21" s="53">
        <v>3741.2538635586334</v>
      </c>
      <c r="J21" s="53"/>
      <c r="K21" s="53">
        <v>3760.549186614056</v>
      </c>
      <c r="L21" s="53"/>
      <c r="M21" s="53">
        <v>3927.5697964864003</v>
      </c>
      <c r="N21" s="53"/>
      <c r="O21" s="53">
        <v>4257.6742036431697</v>
      </c>
      <c r="P21" s="53"/>
      <c r="Q21" s="53">
        <v>3251.0409165965525</v>
      </c>
      <c r="R21" s="53"/>
      <c r="S21" s="53">
        <v>3892.8205939111963</v>
      </c>
      <c r="T21" s="53"/>
      <c r="U21" s="53">
        <v>3863.1815859259059</v>
      </c>
      <c r="V21" s="53"/>
      <c r="W21" s="53">
        <v>3588.319821282128</v>
      </c>
      <c r="X21" s="77"/>
      <c r="Y21" s="53">
        <v>3230.749137707784</v>
      </c>
      <c r="Z21" s="27"/>
      <c r="AA21" s="53">
        <v>3318.9460572115522</v>
      </c>
      <c r="AB21" s="27"/>
      <c r="AC21" s="53">
        <v>3139.108120706303</v>
      </c>
      <c r="AD21" s="27"/>
      <c r="AE21" s="53">
        <v>3189.179321065295</v>
      </c>
      <c r="AF21" s="56"/>
      <c r="AG21" s="53">
        <v>3054.2431693457279</v>
      </c>
      <c r="AH21" s="108"/>
      <c r="AI21" s="53">
        <v>3350.532213663626</v>
      </c>
      <c r="AJ21" s="56"/>
      <c r="AK21" s="53">
        <v>3387.5888782660058</v>
      </c>
      <c r="AL21" s="56"/>
      <c r="AM21" s="53">
        <v>3407.0685687350192</v>
      </c>
      <c r="AN21" s="27"/>
      <c r="AO21" s="53">
        <v>3742.4036418470778</v>
      </c>
      <c r="AP21" s="72"/>
      <c r="AQ21" s="53">
        <v>3742.6211730556806</v>
      </c>
      <c r="AR21" s="27"/>
      <c r="AS21" s="53">
        <v>3473.9553097107128</v>
      </c>
      <c r="AT21" s="27"/>
      <c r="AU21" s="53">
        <v>3601.4973061390351</v>
      </c>
      <c r="AV21" s="27"/>
      <c r="AW21" s="56"/>
      <c r="AX21" s="14" t="s">
        <v>32</v>
      </c>
      <c r="AY21" s="186"/>
      <c r="BA21" s="33"/>
    </row>
    <row r="22" spans="2:59" ht="10.5" customHeight="1" x14ac:dyDescent="0.2">
      <c r="B22" s="13">
        <v>8</v>
      </c>
      <c r="C22" s="13"/>
      <c r="D22" s="14" t="s">
        <v>2</v>
      </c>
      <c r="E22" s="53">
        <v>3073.3632881397134</v>
      </c>
      <c r="F22" s="53"/>
      <c r="G22" s="53">
        <v>3090.2347906953746</v>
      </c>
      <c r="H22" s="53"/>
      <c r="I22" s="53">
        <v>3413.139645561836</v>
      </c>
      <c r="J22" s="53"/>
      <c r="K22" s="53">
        <v>3553.5466214134804</v>
      </c>
      <c r="L22" s="53"/>
      <c r="M22" s="53">
        <v>3769.510041057657</v>
      </c>
      <c r="N22" s="53"/>
      <c r="O22" s="53">
        <v>3834.944624525328</v>
      </c>
      <c r="P22" s="53"/>
      <c r="Q22" s="53">
        <v>3024.7251117846881</v>
      </c>
      <c r="R22" s="53"/>
      <c r="S22" s="53">
        <v>3556.6588722364313</v>
      </c>
      <c r="T22" s="53"/>
      <c r="U22" s="53">
        <v>3342.0191893337446</v>
      </c>
      <c r="V22" s="53"/>
      <c r="W22" s="53">
        <v>3356.4779357957032</v>
      </c>
      <c r="X22" s="77"/>
      <c r="Y22" s="53">
        <v>3266.2445686885158</v>
      </c>
      <c r="Z22" s="27"/>
      <c r="AA22" s="53">
        <v>3257.730861061721</v>
      </c>
      <c r="AB22" s="27"/>
      <c r="AC22" s="53">
        <v>3027.8497266621171</v>
      </c>
      <c r="AD22" s="27"/>
      <c r="AE22" s="53">
        <v>3172.4003554918131</v>
      </c>
      <c r="AF22" s="56"/>
      <c r="AG22" s="53">
        <v>3253.0494035037204</v>
      </c>
      <c r="AH22" s="108"/>
      <c r="AI22" s="53">
        <v>3482.114861583324</v>
      </c>
      <c r="AJ22" s="56"/>
      <c r="AK22" s="53">
        <v>3343.3549452137268</v>
      </c>
      <c r="AL22" s="56"/>
      <c r="AM22" s="53">
        <v>3497.9254103620283</v>
      </c>
      <c r="AN22" s="27"/>
      <c r="AO22" s="53">
        <v>3701.5211521763158</v>
      </c>
      <c r="AP22" s="27"/>
      <c r="AQ22" s="53">
        <v>3645.3081452386482</v>
      </c>
      <c r="AR22" s="27"/>
      <c r="AS22" s="53">
        <v>3336.8391608211246</v>
      </c>
      <c r="AT22" s="27"/>
      <c r="AU22" s="53"/>
      <c r="AV22" s="27"/>
      <c r="AW22" s="56"/>
      <c r="AX22" s="14" t="s">
        <v>33</v>
      </c>
      <c r="AY22" s="186"/>
    </row>
    <row r="23" spans="2:59" ht="10.5" customHeight="1" x14ac:dyDescent="0.2">
      <c r="B23" s="13">
        <v>9</v>
      </c>
      <c r="C23" s="13"/>
      <c r="D23" s="14" t="s">
        <v>3</v>
      </c>
      <c r="E23" s="53">
        <v>3272.994368489221</v>
      </c>
      <c r="F23" s="53"/>
      <c r="G23" s="53">
        <v>3385.8890000507618</v>
      </c>
      <c r="H23" s="53"/>
      <c r="I23" s="53">
        <v>3557.5478243770522</v>
      </c>
      <c r="J23" s="53"/>
      <c r="K23" s="53">
        <v>3814.704808270496</v>
      </c>
      <c r="L23" s="53"/>
      <c r="M23" s="53">
        <v>4024.5265021860782</v>
      </c>
      <c r="N23" s="53"/>
      <c r="O23" s="53">
        <v>3507.6899844162613</v>
      </c>
      <c r="P23" s="53"/>
      <c r="Q23" s="53">
        <v>3808.9634397436216</v>
      </c>
      <c r="R23" s="53"/>
      <c r="S23" s="53">
        <v>3775.5631137852515</v>
      </c>
      <c r="T23" s="53"/>
      <c r="U23" s="53">
        <v>3527.2736131106449</v>
      </c>
      <c r="V23" s="53"/>
      <c r="W23" s="53">
        <v>3321.3085010484028</v>
      </c>
      <c r="X23" s="77"/>
      <c r="Y23" s="53">
        <v>3327.5097291267639</v>
      </c>
      <c r="Z23" s="27"/>
      <c r="AA23" s="53">
        <v>3518.716506014106</v>
      </c>
      <c r="AB23" s="27"/>
      <c r="AC23" s="53">
        <v>3329.6859860356476</v>
      </c>
      <c r="AD23" s="27"/>
      <c r="AE23" s="53">
        <v>3550.9165751586866</v>
      </c>
      <c r="AF23" s="56"/>
      <c r="AG23" s="53">
        <v>3556.0289468118399</v>
      </c>
      <c r="AH23" s="108"/>
      <c r="AI23" s="53">
        <v>3735.9384592655597</v>
      </c>
      <c r="AJ23" s="56"/>
      <c r="AK23" s="53">
        <v>3422.7894532027676</v>
      </c>
      <c r="AL23" s="56"/>
      <c r="AM23" s="53">
        <v>3556.9805915126135</v>
      </c>
      <c r="AN23" s="27"/>
      <c r="AO23" s="53">
        <v>3590.6763466861134</v>
      </c>
      <c r="AP23" s="27"/>
      <c r="AQ23" s="53">
        <v>3383.0817570192621</v>
      </c>
      <c r="AR23" s="27"/>
      <c r="AS23" s="53">
        <v>3377.4563153107338</v>
      </c>
      <c r="AT23" s="27"/>
      <c r="AU23" s="53"/>
      <c r="AV23" s="27"/>
      <c r="AW23" s="25"/>
      <c r="AX23" s="14" t="s">
        <v>34</v>
      </c>
      <c r="AY23" s="186"/>
    </row>
    <row r="24" spans="2:59" ht="6" customHeight="1" x14ac:dyDescent="0.2">
      <c r="B24" s="13"/>
      <c r="C24" s="13"/>
      <c r="D24" s="14"/>
      <c r="E24" s="30"/>
      <c r="F24" s="30"/>
      <c r="G24" s="30"/>
      <c r="H24" s="30"/>
      <c r="I24" s="30"/>
      <c r="J24" s="30"/>
      <c r="K24" s="30"/>
      <c r="L24" s="30"/>
      <c r="M24" s="30"/>
      <c r="N24" s="30"/>
      <c r="O24" s="30"/>
      <c r="P24" s="30"/>
      <c r="Q24" s="30"/>
      <c r="R24" s="30"/>
      <c r="S24" s="30"/>
      <c r="T24" s="89"/>
      <c r="U24" s="30"/>
      <c r="V24" s="89"/>
      <c r="W24" s="30"/>
      <c r="X24" s="77"/>
      <c r="Y24" s="30"/>
      <c r="Z24" s="27"/>
      <c r="AA24" s="30"/>
      <c r="AB24" s="27"/>
      <c r="AC24" s="30"/>
      <c r="AD24" s="27"/>
      <c r="AE24" s="30"/>
      <c r="AF24" s="27"/>
      <c r="AG24" s="30"/>
      <c r="AH24" s="108"/>
      <c r="AI24" s="30"/>
      <c r="AJ24" s="27"/>
      <c r="AK24" s="30"/>
      <c r="AL24" s="27"/>
      <c r="AM24" s="30"/>
      <c r="AN24" s="27"/>
      <c r="AO24" s="30"/>
      <c r="AP24" s="27"/>
      <c r="AQ24" s="30"/>
      <c r="AR24" s="27"/>
      <c r="AS24" s="30"/>
      <c r="AT24" s="27"/>
      <c r="AU24" s="30"/>
      <c r="AV24" s="27"/>
      <c r="AW24" s="25"/>
      <c r="AX24" s="28"/>
      <c r="AY24" s="186"/>
    </row>
    <row r="25" spans="2:59" ht="11.25" customHeight="1" x14ac:dyDescent="0.2">
      <c r="B25" s="13">
        <v>10</v>
      </c>
      <c r="C25" s="13"/>
      <c r="D25" s="15" t="s">
        <v>14</v>
      </c>
      <c r="E25" s="55">
        <v>12856.052976666664</v>
      </c>
      <c r="F25" s="26"/>
      <c r="G25" s="55">
        <v>13189.780088</v>
      </c>
      <c r="H25" s="26"/>
      <c r="I25" s="55">
        <v>14124.505315</v>
      </c>
      <c r="J25" s="26"/>
      <c r="K25" s="55">
        <v>14894.407510158948</v>
      </c>
      <c r="L25" s="26"/>
      <c r="M25" s="55">
        <v>15681.338482000001</v>
      </c>
      <c r="N25" s="55"/>
      <c r="O25" s="55">
        <v>15782.458570818171</v>
      </c>
      <c r="P25" s="55"/>
      <c r="Q25" s="55">
        <v>13176.154291379999</v>
      </c>
      <c r="R25" s="55"/>
      <c r="S25" s="55">
        <v>14828.241098549632</v>
      </c>
      <c r="T25" s="55"/>
      <c r="U25" s="55">
        <v>14449.170367857991</v>
      </c>
      <c r="V25" s="55"/>
      <c r="W25" s="55">
        <v>13921.605378466546</v>
      </c>
      <c r="X25" s="77"/>
      <c r="Y25" s="55">
        <v>13128.749260601278</v>
      </c>
      <c r="Z25" s="97"/>
      <c r="AA25" s="55">
        <v>13455.720408419857</v>
      </c>
      <c r="AB25" s="97"/>
      <c r="AC25" s="55">
        <v>12799.896198274799</v>
      </c>
      <c r="AD25" s="27"/>
      <c r="AE25" s="55">
        <v>13044.4039054279</v>
      </c>
      <c r="AF25" s="97"/>
      <c r="AG25" s="55">
        <v>13194.789567636632</v>
      </c>
      <c r="AH25" s="109"/>
      <c r="AI25" s="55">
        <v>13990.985609092026</v>
      </c>
      <c r="AJ25" s="107"/>
      <c r="AK25" s="55">
        <v>13572.565699471383</v>
      </c>
      <c r="AL25" s="107"/>
      <c r="AM25" s="55">
        <v>14070.906341526406</v>
      </c>
      <c r="AN25" s="97"/>
      <c r="AO25" s="55">
        <v>14445.081500903221</v>
      </c>
      <c r="AP25" s="97"/>
      <c r="AQ25" s="55">
        <v>14298.811008925968</v>
      </c>
      <c r="AR25" s="97"/>
      <c r="AS25" s="55">
        <v>13731.689951034365</v>
      </c>
      <c r="AT25" s="97"/>
      <c r="AU25" s="55">
        <v>7112.7666622414381</v>
      </c>
      <c r="AV25" s="97"/>
      <c r="AW25" s="25"/>
      <c r="AX25" s="15" t="s">
        <v>28</v>
      </c>
      <c r="AY25" s="186"/>
    </row>
    <row r="26" spans="2:59" ht="6" customHeight="1" x14ac:dyDescent="0.2">
      <c r="B26" s="46"/>
      <c r="C26" s="46"/>
      <c r="D26" s="46"/>
      <c r="E26" s="47"/>
      <c r="F26" s="48"/>
      <c r="G26" s="47"/>
      <c r="H26" s="48"/>
      <c r="I26" s="47"/>
      <c r="J26" s="48"/>
      <c r="K26" s="47"/>
      <c r="L26" s="48"/>
      <c r="M26" s="48"/>
      <c r="N26" s="49"/>
      <c r="O26" s="47"/>
      <c r="P26" s="48"/>
      <c r="Q26" s="47"/>
      <c r="R26" s="48"/>
      <c r="S26" s="47"/>
      <c r="T26" s="50"/>
      <c r="U26" s="47"/>
      <c r="V26" s="50"/>
      <c r="W26" s="47"/>
      <c r="X26" s="51"/>
      <c r="Y26" s="47"/>
      <c r="Z26" s="51"/>
      <c r="AA26" s="47"/>
      <c r="AB26" s="51"/>
      <c r="AC26" s="47"/>
      <c r="AD26" s="51"/>
      <c r="AE26" s="47"/>
      <c r="AF26" s="51"/>
      <c r="AG26" s="47"/>
      <c r="AH26" s="51"/>
      <c r="AI26" s="47"/>
      <c r="AJ26" s="51"/>
      <c r="AK26" s="47"/>
      <c r="AL26" s="51"/>
      <c r="AM26" s="47"/>
      <c r="AN26" s="51"/>
      <c r="AO26" s="47"/>
      <c r="AP26" s="51"/>
      <c r="AQ26" s="47"/>
      <c r="AR26" s="51"/>
      <c r="AS26" s="51"/>
      <c r="AT26" s="51"/>
      <c r="AU26" s="51"/>
      <c r="AV26" s="51"/>
      <c r="AW26" s="23"/>
      <c r="AX26" s="46"/>
      <c r="AY26" s="186"/>
    </row>
    <row r="27" spans="2:59" ht="6" customHeight="1" x14ac:dyDescent="0.2">
      <c r="B27" s="28"/>
      <c r="C27" s="28"/>
      <c r="D27" s="28"/>
      <c r="E27" s="29"/>
      <c r="F27" s="30"/>
      <c r="G27" s="29"/>
      <c r="H27" s="30"/>
      <c r="I27" s="29"/>
      <c r="J27" s="30"/>
      <c r="K27" s="29"/>
      <c r="L27" s="30"/>
      <c r="M27" s="30"/>
      <c r="N27" s="31"/>
      <c r="O27" s="29"/>
      <c r="P27" s="30"/>
      <c r="Q27" s="29"/>
      <c r="R27" s="30"/>
      <c r="S27" s="29"/>
      <c r="T27" s="32"/>
      <c r="U27" s="29"/>
      <c r="V27" s="32"/>
      <c r="W27" s="29"/>
      <c r="X27" s="27"/>
      <c r="Y27" s="29"/>
      <c r="Z27" s="27"/>
      <c r="AA27" s="29"/>
      <c r="AB27" s="27"/>
      <c r="AC27" s="29"/>
      <c r="AD27" s="27"/>
      <c r="AE27" s="29"/>
      <c r="AF27" s="27"/>
      <c r="AG27" s="29"/>
      <c r="AH27" s="27"/>
      <c r="AI27" s="29"/>
      <c r="AJ27" s="27"/>
      <c r="AK27" s="29"/>
      <c r="AL27" s="27"/>
      <c r="AM27" s="29"/>
      <c r="AN27" s="27"/>
      <c r="AO27" s="29"/>
      <c r="AP27" s="27"/>
      <c r="AQ27" s="29"/>
      <c r="AR27" s="27"/>
      <c r="AS27" s="27"/>
      <c r="AT27" s="27"/>
      <c r="AU27" s="27"/>
      <c r="AV27" s="27"/>
      <c r="AW27" s="25"/>
      <c r="AX27" s="28"/>
    </row>
    <row r="28" spans="2:59" ht="18.75" customHeight="1" x14ac:dyDescent="0.2">
      <c r="B28" s="236"/>
      <c r="C28" s="236"/>
      <c r="D28" s="236"/>
      <c r="E28" s="236"/>
      <c r="F28" s="236"/>
      <c r="G28" s="236"/>
      <c r="H28" s="236"/>
      <c r="I28" s="236"/>
      <c r="J28" s="236"/>
      <c r="K28" s="236"/>
      <c r="L28" s="236"/>
      <c r="M28" s="236"/>
      <c r="N28" s="236"/>
      <c r="O28" s="236"/>
      <c r="P28" s="236"/>
      <c r="Q28" s="236"/>
      <c r="R28" s="236"/>
      <c r="S28" s="236"/>
      <c r="T28" s="236"/>
      <c r="U28" s="236"/>
      <c r="V28" s="236"/>
      <c r="W28" s="236"/>
      <c r="X28" s="236"/>
      <c r="Y28" s="236"/>
      <c r="Z28" s="236"/>
      <c r="AA28" s="236"/>
      <c r="AB28" s="236"/>
      <c r="AC28" s="236"/>
      <c r="AD28" s="236"/>
      <c r="AE28" s="236"/>
      <c r="AF28" s="236"/>
      <c r="AG28" s="236"/>
      <c r="AH28" s="236"/>
      <c r="AI28" s="236"/>
      <c r="AJ28" s="236"/>
      <c r="AK28" s="236"/>
      <c r="AL28" s="236"/>
      <c r="AM28" s="236"/>
      <c r="AN28" s="236"/>
      <c r="AO28" s="236"/>
      <c r="AP28" s="236"/>
      <c r="AQ28" s="236"/>
      <c r="AR28" s="236"/>
      <c r="AS28" s="236"/>
      <c r="AT28" s="236"/>
      <c r="AU28" s="236"/>
      <c r="AV28" s="236"/>
      <c r="AW28" s="236"/>
      <c r="AX28" s="236"/>
      <c r="BD28" s="117"/>
      <c r="BE28" s="117"/>
      <c r="BF28" s="117"/>
      <c r="BG28" s="117"/>
    </row>
    <row r="29" spans="2:59" ht="18.75" customHeight="1" x14ac:dyDescent="0.2">
      <c r="B29" s="28"/>
      <c r="C29" s="28"/>
      <c r="D29" s="28"/>
      <c r="E29" s="29"/>
      <c r="F29" s="30"/>
      <c r="G29" s="29"/>
      <c r="H29" s="30"/>
      <c r="I29" s="29"/>
      <c r="J29" s="30"/>
      <c r="K29" s="29"/>
      <c r="L29" s="30"/>
      <c r="M29" s="30"/>
      <c r="N29" s="31"/>
      <c r="O29" s="29"/>
      <c r="P29" s="30"/>
      <c r="Q29" s="29"/>
      <c r="R29" s="30"/>
      <c r="S29" s="29"/>
      <c r="T29" s="32"/>
      <c r="U29" s="29"/>
      <c r="V29" s="32"/>
      <c r="W29" s="29"/>
      <c r="X29" s="27"/>
      <c r="Y29" s="29"/>
      <c r="Z29" s="27"/>
      <c r="AA29" s="29"/>
      <c r="AB29" s="27"/>
      <c r="AC29" s="29"/>
      <c r="AD29" s="27"/>
      <c r="AE29" s="29"/>
      <c r="AF29" s="27"/>
      <c r="AG29" s="29"/>
      <c r="AH29" s="27"/>
      <c r="AI29" s="29"/>
      <c r="AJ29" s="27"/>
      <c r="AK29" s="29"/>
      <c r="AL29" s="27"/>
      <c r="AM29" s="29"/>
      <c r="AN29" s="27"/>
      <c r="AO29" s="29"/>
      <c r="AP29" s="27"/>
      <c r="AQ29" s="29"/>
      <c r="AR29" s="27"/>
      <c r="AS29" s="27"/>
      <c r="AT29" s="27"/>
      <c r="AU29" s="27"/>
      <c r="AV29" s="27"/>
      <c r="AW29" s="25"/>
      <c r="AX29" s="28"/>
    </row>
    <row r="30" spans="2:59" ht="18.75" customHeight="1" x14ac:dyDescent="0.2">
      <c r="B30" s="18"/>
      <c r="C30" s="18"/>
      <c r="D30" s="19"/>
      <c r="E30" s="19"/>
      <c r="F30" s="19"/>
      <c r="G30" s="19"/>
      <c r="H30" s="19"/>
      <c r="I30" s="19"/>
      <c r="J30" s="19"/>
      <c r="K30" s="19"/>
      <c r="L30" s="19"/>
      <c r="AS30" s="113"/>
    </row>
    <row r="31" spans="2:59" ht="18.75" customHeight="1" x14ac:dyDescent="0.2">
      <c r="B31" s="18"/>
      <c r="C31" s="18"/>
      <c r="D31" s="19"/>
      <c r="E31" s="19"/>
      <c r="F31" s="19"/>
      <c r="G31" s="19"/>
      <c r="H31" s="19"/>
      <c r="I31" s="19"/>
      <c r="J31" s="19"/>
      <c r="K31" s="19"/>
      <c r="L31" s="19"/>
      <c r="AS31" s="113"/>
    </row>
    <row r="32" spans="2:59" x14ac:dyDescent="0.2">
      <c r="AS32" s="113"/>
    </row>
    <row r="33" spans="33:45" x14ac:dyDescent="0.2">
      <c r="AS33" s="113"/>
    </row>
    <row r="34" spans="33:45" x14ac:dyDescent="0.2">
      <c r="AS34" s="113"/>
    </row>
    <row r="35" spans="33:45" x14ac:dyDescent="0.2">
      <c r="AG35" s="113"/>
      <c r="AH35" s="113"/>
      <c r="AI35" s="113"/>
      <c r="AJ35" s="113"/>
      <c r="AK35" s="113"/>
      <c r="AL35" s="113"/>
      <c r="AM35" s="113"/>
      <c r="AN35" s="113"/>
      <c r="AO35" s="113"/>
      <c r="AP35" s="113"/>
      <c r="AQ35" s="113"/>
      <c r="AS35" s="113"/>
    </row>
    <row r="36" spans="33:45" x14ac:dyDescent="0.2">
      <c r="AG36" s="113"/>
      <c r="AH36" s="113"/>
      <c r="AI36" s="113"/>
      <c r="AJ36" s="113"/>
      <c r="AK36" s="113"/>
      <c r="AL36" s="113"/>
      <c r="AM36" s="113"/>
      <c r="AN36" s="113"/>
      <c r="AO36" s="113"/>
      <c r="AP36" s="113"/>
      <c r="AQ36" s="113"/>
    </row>
  </sheetData>
  <mergeCells count="29">
    <mergeCell ref="AW6:AX6"/>
    <mergeCell ref="Q17:R17"/>
    <mergeCell ref="S17:T17"/>
    <mergeCell ref="B7:D7"/>
    <mergeCell ref="B17:D17"/>
    <mergeCell ref="B6:D6"/>
    <mergeCell ref="AG17:AH17"/>
    <mergeCell ref="AO17:AP17"/>
    <mergeCell ref="M17:N17"/>
    <mergeCell ref="W17:X17"/>
    <mergeCell ref="AI17:AJ17"/>
    <mergeCell ref="AK17:AL17"/>
    <mergeCell ref="AU17:AV17"/>
    <mergeCell ref="AS17:AT17"/>
    <mergeCell ref="B28:AX28"/>
    <mergeCell ref="E17:F17"/>
    <mergeCell ref="G17:H17"/>
    <mergeCell ref="AW17:AX17"/>
    <mergeCell ref="AE17:AF17"/>
    <mergeCell ref="O17:P17"/>
    <mergeCell ref="K17:L17"/>
    <mergeCell ref="I17:J17"/>
    <mergeCell ref="AW18:AX18"/>
    <mergeCell ref="B18:D18"/>
    <mergeCell ref="Y17:Z17"/>
    <mergeCell ref="AC17:AD17"/>
    <mergeCell ref="AA17:AB17"/>
    <mergeCell ref="AM17:AN17"/>
    <mergeCell ref="AQ17:AR17"/>
  </mergeCells>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11">
    <pageSetUpPr fitToPage="1"/>
  </sheetPr>
  <dimension ref="B1:BG36"/>
  <sheetViews>
    <sheetView zoomScaleNormal="100" workbookViewId="0"/>
  </sheetViews>
  <sheetFormatPr defaultColWidth="9.28515625" defaultRowHeight="13.8" outlineLevelCol="1" x14ac:dyDescent="0.2"/>
  <cols>
    <col min="1" max="1" width="0.7109375" style="17" customWidth="1"/>
    <col min="2" max="2" width="3.140625" style="17" bestFit="1" customWidth="1"/>
    <col min="3" max="3" width="1" style="17" customWidth="1"/>
    <col min="4" max="4" width="30" style="17" customWidth="1"/>
    <col min="5" max="5" width="7.7109375" style="17" hidden="1" customWidth="1" outlineLevel="1"/>
    <col min="6" max="6" width="1.42578125" style="17" hidden="1" customWidth="1" outlineLevel="1"/>
    <col min="7" max="7" width="7.7109375" style="17" hidden="1" customWidth="1" outlineLevel="1"/>
    <col min="8" max="8" width="1.42578125" style="17" hidden="1" customWidth="1" outlineLevel="1"/>
    <col min="9" max="9" width="7.7109375" style="17" hidden="1" customWidth="1" outlineLevel="1"/>
    <col min="10" max="10" width="1.42578125" style="17" hidden="1" customWidth="1" outlineLevel="1"/>
    <col min="11" max="11" width="7.7109375" style="17" hidden="1" customWidth="1" outlineLevel="1"/>
    <col min="12" max="12" width="1.42578125" style="17" hidden="1" customWidth="1" outlineLevel="1"/>
    <col min="13" max="13" width="7.7109375" style="17" hidden="1" customWidth="1" outlineLevel="1"/>
    <col min="14" max="14" width="1.42578125" style="17" hidden="1" customWidth="1" outlineLevel="1"/>
    <col min="15" max="15" width="7.7109375" style="17" hidden="1" customWidth="1" outlineLevel="1"/>
    <col min="16" max="16" width="1.42578125" style="17" hidden="1" customWidth="1" outlineLevel="1"/>
    <col min="17" max="17" width="7.7109375" style="17" hidden="1" customWidth="1" outlineLevel="1"/>
    <col min="18" max="18" width="1.42578125" style="17" hidden="1" customWidth="1" outlineLevel="1"/>
    <col min="19" max="19" width="7.7109375" style="17" hidden="1" customWidth="1" outlineLevel="1"/>
    <col min="20" max="20" width="1.42578125" style="17" hidden="1" customWidth="1" outlineLevel="1"/>
    <col min="21" max="21" width="7.7109375" style="17" hidden="1" customWidth="1" outlineLevel="1"/>
    <col min="22" max="22" width="1.42578125" style="17" hidden="1" customWidth="1" outlineLevel="1"/>
    <col min="23" max="23" width="7.7109375" style="17" hidden="1" customWidth="1" outlineLevel="1"/>
    <col min="24" max="24" width="1.42578125" style="17" hidden="1" customWidth="1" outlineLevel="1"/>
    <col min="25" max="25" width="7.7109375" style="17" hidden="1" customWidth="1" outlineLevel="1"/>
    <col min="26" max="26" width="1.42578125" style="17" hidden="1" customWidth="1" outlineLevel="1"/>
    <col min="27" max="27" width="7.7109375" style="17" hidden="1" customWidth="1" outlineLevel="1"/>
    <col min="28" max="28" width="1.42578125" style="17" hidden="1" customWidth="1" outlineLevel="1"/>
    <col min="29" max="29" width="7.7109375" style="17" hidden="1" customWidth="1" outlineLevel="1"/>
    <col min="30" max="30" width="1.42578125" style="17" hidden="1" customWidth="1" outlineLevel="1"/>
    <col min="31" max="31" width="7.7109375" style="17" hidden="1" customWidth="1" outlineLevel="1"/>
    <col min="32" max="32" width="1.42578125" style="17" hidden="1" customWidth="1" outlineLevel="1"/>
    <col min="33" max="33" width="7.7109375" style="17" hidden="1" customWidth="1" outlineLevel="1"/>
    <col min="34" max="34" width="1.42578125" style="17" hidden="1" customWidth="1" outlineLevel="1"/>
    <col min="35" max="35" width="7.7109375" style="17" hidden="1" customWidth="1" outlineLevel="1"/>
    <col min="36" max="36" width="1.42578125" style="17" hidden="1" customWidth="1" outlineLevel="1"/>
    <col min="37" max="37" width="7.7109375" style="17" customWidth="1" collapsed="1"/>
    <col min="38" max="38" width="1.42578125" style="17" customWidth="1"/>
    <col min="39" max="39" width="7.7109375" style="17" customWidth="1"/>
    <col min="40" max="40" width="1.42578125" style="17" customWidth="1"/>
    <col min="41" max="41" width="7.7109375" style="17" customWidth="1"/>
    <col min="42" max="42" width="1.42578125" style="17" customWidth="1"/>
    <col min="43" max="43" width="7.7109375" style="17" customWidth="1"/>
    <col min="44" max="44" width="1.42578125" style="17" customWidth="1"/>
    <col min="45" max="45" width="7.7109375" style="17" customWidth="1"/>
    <col min="46" max="46" width="1.42578125" style="17" customWidth="1"/>
    <col min="47" max="47" width="7.7109375" style="17" customWidth="1"/>
    <col min="48" max="48" width="1.42578125" style="17" customWidth="1"/>
    <col min="49" max="49" width="1" style="17" customWidth="1"/>
    <col min="50" max="50" width="32.7109375" style="17" customWidth="1"/>
    <col min="51" max="16384" width="9.28515625" style="17"/>
  </cols>
  <sheetData>
    <row r="1" spans="2:54" x14ac:dyDescent="0.2">
      <c r="B1" s="18" t="s">
        <v>119</v>
      </c>
    </row>
    <row r="2" spans="2:54" x14ac:dyDescent="0.2">
      <c r="B2" s="94" t="s">
        <v>120</v>
      </c>
      <c r="C2" s="18"/>
      <c r="D2" s="19"/>
      <c r="E2" s="19"/>
      <c r="F2" s="19"/>
      <c r="G2" s="19"/>
      <c r="H2" s="19"/>
      <c r="I2" s="19"/>
      <c r="J2" s="19"/>
      <c r="K2" s="19"/>
      <c r="L2" s="19"/>
    </row>
    <row r="3" spans="2:54" ht="6" customHeight="1" x14ac:dyDescent="0.2">
      <c r="B3" s="19"/>
      <c r="C3" s="19"/>
      <c r="D3" s="19"/>
      <c r="E3" s="19"/>
      <c r="F3" s="19"/>
      <c r="G3" s="19"/>
      <c r="H3" s="19"/>
      <c r="I3" s="19"/>
      <c r="J3" s="19"/>
      <c r="K3" s="19"/>
      <c r="L3" s="19"/>
    </row>
    <row r="4" spans="2:54" ht="6" customHeight="1" x14ac:dyDescent="0.2">
      <c r="B4" s="20"/>
      <c r="C4" s="20"/>
      <c r="D4" s="20"/>
      <c r="E4" s="20"/>
      <c r="F4" s="20"/>
      <c r="G4" s="20"/>
      <c r="H4" s="20"/>
      <c r="I4" s="20"/>
      <c r="J4" s="20"/>
      <c r="K4" s="20"/>
      <c r="L4" s="20"/>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row>
    <row r="5" spans="2:54" ht="6" customHeight="1" x14ac:dyDescent="0.2">
      <c r="B5" s="19"/>
      <c r="C5" s="19"/>
      <c r="D5" s="19"/>
      <c r="E5" s="19"/>
      <c r="F5" s="19"/>
      <c r="G5" s="19"/>
      <c r="H5" s="19"/>
      <c r="I5" s="19"/>
      <c r="J5" s="19"/>
      <c r="K5" s="19"/>
      <c r="L5" s="19"/>
    </row>
    <row r="6" spans="2:54" ht="12.75" customHeight="1" x14ac:dyDescent="0.2">
      <c r="B6" s="235" t="s">
        <v>35</v>
      </c>
      <c r="C6" s="235"/>
      <c r="D6" s="235"/>
      <c r="E6" s="70">
        <v>2003</v>
      </c>
      <c r="F6" s="71"/>
      <c r="G6" s="70">
        <v>2004</v>
      </c>
      <c r="H6" s="71"/>
      <c r="I6" s="70">
        <v>2005</v>
      </c>
      <c r="J6" s="71"/>
      <c r="K6" s="70">
        <v>2006</v>
      </c>
      <c r="L6" s="71"/>
      <c r="M6" s="70">
        <v>2007</v>
      </c>
      <c r="N6" s="71"/>
      <c r="O6" s="70">
        <v>2008</v>
      </c>
      <c r="P6" s="71"/>
      <c r="Q6" s="70">
        <v>2009</v>
      </c>
      <c r="R6" s="71"/>
      <c r="S6" s="70">
        <v>2010</v>
      </c>
      <c r="T6" s="71"/>
      <c r="U6" s="70">
        <v>2011</v>
      </c>
      <c r="V6" s="71"/>
      <c r="W6" s="70">
        <v>2012</v>
      </c>
      <c r="X6" s="71"/>
      <c r="Y6" s="70">
        <v>2013</v>
      </c>
      <c r="Z6" s="19"/>
      <c r="AA6" s="70">
        <v>2014</v>
      </c>
      <c r="AB6" s="19"/>
      <c r="AC6" s="70">
        <v>2015</v>
      </c>
      <c r="AD6" s="19"/>
      <c r="AE6" s="70">
        <v>2016</v>
      </c>
      <c r="AF6" s="19"/>
      <c r="AG6" s="70">
        <v>2017</v>
      </c>
      <c r="AH6" s="19"/>
      <c r="AI6" s="70">
        <v>2018</v>
      </c>
      <c r="AJ6" s="19"/>
      <c r="AK6" s="70">
        <v>2019</v>
      </c>
      <c r="AL6" s="19"/>
      <c r="AM6" s="70">
        <v>2020</v>
      </c>
      <c r="AN6" s="19"/>
      <c r="AO6" s="70">
        <v>2021</v>
      </c>
      <c r="AP6" s="19"/>
      <c r="AQ6" s="70">
        <v>2022</v>
      </c>
      <c r="AR6" s="19"/>
      <c r="AS6" s="70">
        <v>2023</v>
      </c>
      <c r="AT6" s="19"/>
      <c r="AU6" s="70">
        <v>2024</v>
      </c>
      <c r="AV6" s="19"/>
      <c r="AW6" s="235" t="s">
        <v>38</v>
      </c>
      <c r="AX6" s="235"/>
      <c r="BA6" s="100"/>
    </row>
    <row r="7" spans="2:54" ht="12.75" customHeight="1" x14ac:dyDescent="0.2">
      <c r="B7" s="237" t="s">
        <v>36</v>
      </c>
      <c r="C7" s="237"/>
      <c r="D7" s="237" t="s">
        <v>36</v>
      </c>
      <c r="E7" s="23"/>
      <c r="F7" s="24"/>
      <c r="G7" s="23"/>
      <c r="H7" s="24"/>
      <c r="I7" s="23"/>
      <c r="J7" s="24"/>
      <c r="K7" s="23"/>
      <c r="L7" s="24"/>
      <c r="M7" s="23"/>
      <c r="N7" s="24"/>
      <c r="O7" s="23"/>
      <c r="P7" s="24"/>
      <c r="Q7" s="23"/>
      <c r="R7" s="24"/>
      <c r="S7" s="23"/>
      <c r="T7" s="24"/>
      <c r="U7" s="23"/>
      <c r="V7" s="24"/>
      <c r="W7" s="23"/>
      <c r="X7" s="24"/>
      <c r="Y7" s="23"/>
      <c r="Z7" s="24"/>
      <c r="AA7" s="23"/>
      <c r="AB7" s="24"/>
      <c r="AC7" s="23"/>
      <c r="AD7" s="24"/>
      <c r="AE7" s="23"/>
      <c r="AF7" s="24"/>
      <c r="AG7" s="23"/>
      <c r="AH7" s="24"/>
      <c r="AI7" s="23"/>
      <c r="AJ7" s="24"/>
      <c r="AK7" s="23"/>
      <c r="AL7" s="24"/>
      <c r="AM7" s="23"/>
      <c r="AN7" s="24"/>
      <c r="AO7" s="23"/>
      <c r="AP7" s="24"/>
      <c r="AQ7" s="23"/>
      <c r="AR7" s="24"/>
      <c r="AS7" s="23"/>
      <c r="AT7" s="24"/>
      <c r="AU7" s="23"/>
      <c r="AV7" s="24"/>
      <c r="AW7" s="22"/>
      <c r="AX7" s="22" t="s">
        <v>37</v>
      </c>
    </row>
    <row r="8" spans="2:54" ht="6" customHeight="1" x14ac:dyDescent="0.2">
      <c r="B8" s="14"/>
      <c r="C8" s="14"/>
      <c r="D8" s="14"/>
      <c r="E8" s="25"/>
      <c r="F8" s="25"/>
      <c r="G8" s="25"/>
      <c r="H8" s="25"/>
      <c r="I8" s="25"/>
      <c r="J8" s="25"/>
      <c r="K8" s="25"/>
      <c r="L8" s="25"/>
      <c r="M8" s="25"/>
      <c r="N8" s="25"/>
      <c r="O8" s="25"/>
      <c r="P8" s="25"/>
      <c r="Q8" s="25"/>
      <c r="R8" s="25"/>
      <c r="S8" s="25"/>
      <c r="T8" s="25"/>
      <c r="U8" s="25"/>
      <c r="V8" s="25"/>
      <c r="W8" s="25"/>
      <c r="X8" s="25"/>
      <c r="Y8" s="25"/>
      <c r="Z8" s="14"/>
      <c r="AA8" s="25"/>
      <c r="AB8" s="14"/>
      <c r="AC8" s="25"/>
      <c r="AD8" s="14"/>
      <c r="AE8" s="25"/>
      <c r="AF8" s="14"/>
      <c r="AG8" s="25"/>
      <c r="AH8" s="14"/>
      <c r="AI8" s="25"/>
      <c r="AJ8" s="14"/>
      <c r="AK8" s="25"/>
      <c r="AL8" s="14"/>
      <c r="AM8" s="25"/>
      <c r="AN8" s="14"/>
      <c r="AO8" s="25"/>
      <c r="AP8" s="14"/>
      <c r="AQ8" s="25"/>
      <c r="AR8" s="14"/>
      <c r="AS8" s="25"/>
      <c r="AT8" s="14"/>
      <c r="AU8" s="25"/>
      <c r="AV8" s="14"/>
      <c r="AW8" s="14"/>
      <c r="AX8" s="14"/>
    </row>
    <row r="9" spans="2:54" ht="10.5" customHeight="1" x14ac:dyDescent="0.2">
      <c r="B9" s="13">
        <v>1</v>
      </c>
      <c r="C9" s="16"/>
      <c r="D9" s="14" t="s">
        <v>0</v>
      </c>
      <c r="E9" s="93" t="s">
        <v>43</v>
      </c>
      <c r="F9" s="53"/>
      <c r="G9" s="93" t="s">
        <v>43</v>
      </c>
      <c r="H9" s="53"/>
      <c r="I9" s="93" t="s">
        <v>43</v>
      </c>
      <c r="J9" s="53"/>
      <c r="K9" s="93" t="s">
        <v>43</v>
      </c>
      <c r="L9" s="53"/>
      <c r="M9" s="93" t="s">
        <v>43</v>
      </c>
      <c r="N9" s="53"/>
      <c r="O9" s="53">
        <v>5827.4674871148645</v>
      </c>
      <c r="P9" s="53"/>
      <c r="Q9" s="90">
        <v>3747.614432927217</v>
      </c>
      <c r="R9" s="54"/>
      <c r="S9" s="53">
        <v>6374.6249006489979</v>
      </c>
      <c r="T9" s="53"/>
      <c r="U9" s="53">
        <v>6807.4259327233576</v>
      </c>
      <c r="V9" s="53"/>
      <c r="W9" s="53">
        <v>7381.5833821097403</v>
      </c>
      <c r="X9" s="77"/>
      <c r="Y9" s="53">
        <v>7054.9438933573247</v>
      </c>
      <c r="Z9" s="27"/>
      <c r="AA9" s="53">
        <v>7623.8460149907578</v>
      </c>
      <c r="AB9" s="27"/>
      <c r="AC9" s="53">
        <v>6889.3844175045715</v>
      </c>
      <c r="AD9" s="27"/>
      <c r="AE9" s="53">
        <v>7416.4923396539689</v>
      </c>
      <c r="AF9" s="56"/>
      <c r="AG9" s="53">
        <v>7705.0118125458093</v>
      </c>
      <c r="AH9" s="108"/>
      <c r="AI9" s="53">
        <v>8222.3199540181758</v>
      </c>
      <c r="AJ9" s="56"/>
      <c r="AK9" s="53">
        <v>7898.3853270996033</v>
      </c>
      <c r="AL9" s="27"/>
      <c r="AM9" s="53">
        <v>8336.8928147589213</v>
      </c>
      <c r="AN9" s="27"/>
      <c r="AO9" s="53">
        <v>8003.2113876044305</v>
      </c>
      <c r="AP9" s="72"/>
      <c r="AQ9" s="53">
        <v>8078.9466112547088</v>
      </c>
      <c r="AR9" s="27"/>
      <c r="AS9" s="53">
        <v>8336.4397835729469</v>
      </c>
      <c r="AT9" s="27"/>
      <c r="AU9" s="53">
        <v>4333.3878911299998</v>
      </c>
      <c r="AV9" s="27"/>
      <c r="AW9" s="56"/>
      <c r="AX9" s="14" t="s">
        <v>31</v>
      </c>
      <c r="AY9" s="186"/>
      <c r="AZ9" s="33"/>
      <c r="BA9" s="33"/>
      <c r="BB9" s="33"/>
    </row>
    <row r="10" spans="2:54" ht="10.5" customHeight="1" x14ac:dyDescent="0.2">
      <c r="B10" s="13">
        <v>2</v>
      </c>
      <c r="C10" s="13"/>
      <c r="D10" s="14" t="s">
        <v>1</v>
      </c>
      <c r="E10" s="93" t="s">
        <v>43</v>
      </c>
      <c r="F10" s="53"/>
      <c r="G10" s="93" t="s">
        <v>43</v>
      </c>
      <c r="H10" s="53"/>
      <c r="I10" s="93" t="s">
        <v>43</v>
      </c>
      <c r="J10" s="53"/>
      <c r="K10" s="93" t="s">
        <v>43</v>
      </c>
      <c r="L10" s="53"/>
      <c r="M10" s="93" t="s">
        <v>43</v>
      </c>
      <c r="N10" s="53"/>
      <c r="O10" s="53">
        <v>5759.5062347569738</v>
      </c>
      <c r="P10" s="53"/>
      <c r="Q10" s="90">
        <v>4879.9691203381835</v>
      </c>
      <c r="R10" s="54"/>
      <c r="S10" s="53">
        <v>6967.0640007100337</v>
      </c>
      <c r="T10" s="53"/>
      <c r="U10" s="53">
        <v>7040.5026547231955</v>
      </c>
      <c r="V10" s="53"/>
      <c r="W10" s="53">
        <v>6207.7298840431195</v>
      </c>
      <c r="X10" s="77"/>
      <c r="Y10" s="53">
        <v>7251.9299203289693</v>
      </c>
      <c r="Z10" s="27"/>
      <c r="AA10" s="53">
        <v>7787.9274088948268</v>
      </c>
      <c r="AB10" s="27"/>
      <c r="AC10" s="53">
        <v>7210.1148448390522</v>
      </c>
      <c r="AD10" s="27"/>
      <c r="AE10" s="53">
        <v>7728.5519260154952</v>
      </c>
      <c r="AF10" s="56"/>
      <c r="AG10" s="53">
        <v>7726.4243343782036</v>
      </c>
      <c r="AH10" s="108"/>
      <c r="AI10" s="53">
        <v>7940.1581537677357</v>
      </c>
      <c r="AJ10" s="56"/>
      <c r="AK10" s="53">
        <v>8479.9517068117129</v>
      </c>
      <c r="AL10" s="27"/>
      <c r="AM10" s="53">
        <v>8494.6297537496193</v>
      </c>
      <c r="AN10" s="27"/>
      <c r="AO10" s="53">
        <v>8763.1891878154347</v>
      </c>
      <c r="AP10" s="72"/>
      <c r="AQ10" s="53">
        <v>8443.4158995765229</v>
      </c>
      <c r="AR10" s="27"/>
      <c r="AS10" s="53">
        <v>7789.5475877809504</v>
      </c>
      <c r="AT10" s="27"/>
      <c r="AU10" s="53">
        <v>8362.9309256800007</v>
      </c>
      <c r="AV10" s="27"/>
      <c r="AW10" s="56"/>
      <c r="AX10" s="14" t="s">
        <v>32</v>
      </c>
      <c r="AY10" s="186"/>
      <c r="AZ10" s="33"/>
      <c r="BA10" s="33"/>
      <c r="BB10" s="33"/>
    </row>
    <row r="11" spans="2:54" ht="10.5" customHeight="1" x14ac:dyDescent="0.2">
      <c r="B11" s="13">
        <v>3</v>
      </c>
      <c r="C11" s="13"/>
      <c r="D11" s="14" t="s">
        <v>2</v>
      </c>
      <c r="E11" s="93" t="s">
        <v>43</v>
      </c>
      <c r="F11" s="53"/>
      <c r="G11" s="93" t="s">
        <v>43</v>
      </c>
      <c r="H11" s="53"/>
      <c r="I11" s="93" t="s">
        <v>43</v>
      </c>
      <c r="J11" s="53"/>
      <c r="K11" s="93" t="s">
        <v>43</v>
      </c>
      <c r="L11" s="53"/>
      <c r="M11" s="93" t="s">
        <v>43</v>
      </c>
      <c r="N11" s="53"/>
      <c r="O11" s="53">
        <v>6244.7547854094446</v>
      </c>
      <c r="P11" s="53"/>
      <c r="Q11" s="90">
        <v>6012.0387235156722</v>
      </c>
      <c r="R11" s="54"/>
      <c r="S11" s="53">
        <v>7361.3263808956617</v>
      </c>
      <c r="T11" s="53"/>
      <c r="U11" s="53">
        <v>7361.1885511409819</v>
      </c>
      <c r="V11" s="53"/>
      <c r="W11" s="53">
        <v>7528.9722640251148</v>
      </c>
      <c r="X11" s="77"/>
      <c r="Y11" s="53">
        <v>7780.9965062270157</v>
      </c>
      <c r="Z11" s="27"/>
      <c r="AA11" s="53">
        <v>7518.5786204256083</v>
      </c>
      <c r="AB11" s="27"/>
      <c r="AC11" s="53">
        <v>7174.8537474664763</v>
      </c>
      <c r="AD11" s="27"/>
      <c r="AE11" s="53">
        <v>7946.4364470253922</v>
      </c>
      <c r="AF11" s="56"/>
      <c r="AG11" s="53">
        <v>7881.8495753689485</v>
      </c>
      <c r="AH11" s="108"/>
      <c r="AI11" s="53">
        <v>8296.7038831537029</v>
      </c>
      <c r="AJ11" s="56"/>
      <c r="AK11" s="53">
        <v>8178.5170703989652</v>
      </c>
      <c r="AL11" s="27"/>
      <c r="AM11" s="53">
        <v>8433.1663974625444</v>
      </c>
      <c r="AN11" s="27"/>
      <c r="AO11" s="53">
        <v>9143.9474548082399</v>
      </c>
      <c r="AP11" s="27"/>
      <c r="AQ11" s="53">
        <v>8512.3852089251268</v>
      </c>
      <c r="AR11" s="27"/>
      <c r="AS11" s="53">
        <v>7836.5984317959201</v>
      </c>
      <c r="AT11" s="27"/>
      <c r="AU11" s="53"/>
      <c r="AV11" s="27"/>
      <c r="AW11" s="56"/>
      <c r="AX11" s="14" t="s">
        <v>33</v>
      </c>
      <c r="AY11" s="186"/>
      <c r="AZ11" s="33"/>
      <c r="BA11" s="33"/>
      <c r="BB11" s="33"/>
    </row>
    <row r="12" spans="2:54" ht="10.5" customHeight="1" x14ac:dyDescent="0.2">
      <c r="B12" s="13">
        <v>4</v>
      </c>
      <c r="C12" s="13"/>
      <c r="D12" s="14" t="s">
        <v>3</v>
      </c>
      <c r="E12" s="93" t="s">
        <v>43</v>
      </c>
      <c r="F12" s="53"/>
      <c r="G12" s="93" t="s">
        <v>43</v>
      </c>
      <c r="H12" s="53"/>
      <c r="I12" s="93" t="s">
        <v>43</v>
      </c>
      <c r="J12" s="53"/>
      <c r="K12" s="93" t="s">
        <v>43</v>
      </c>
      <c r="L12" s="53"/>
      <c r="M12" s="93" t="s">
        <v>43</v>
      </c>
      <c r="N12" s="53"/>
      <c r="O12" s="53">
        <v>5412.2103876054052</v>
      </c>
      <c r="P12" s="53"/>
      <c r="Q12" s="90">
        <v>6994.1809162189211</v>
      </c>
      <c r="R12" s="54"/>
      <c r="S12" s="53">
        <v>7226.1891707153127</v>
      </c>
      <c r="T12" s="53"/>
      <c r="U12" s="53">
        <v>7303.3275325809391</v>
      </c>
      <c r="V12" s="53"/>
      <c r="W12" s="53">
        <v>7557.3624408479891</v>
      </c>
      <c r="X12" s="77"/>
      <c r="Y12" s="53">
        <v>8444.7746804389244</v>
      </c>
      <c r="Z12" s="27"/>
      <c r="AA12" s="53">
        <v>7773.2445646888063</v>
      </c>
      <c r="AB12" s="27"/>
      <c r="AC12" s="53">
        <v>7421.5597665086552</v>
      </c>
      <c r="AD12" s="27"/>
      <c r="AE12" s="53">
        <v>8058.5630547613964</v>
      </c>
      <c r="AF12" s="56"/>
      <c r="AG12" s="53">
        <v>8406.1426351472437</v>
      </c>
      <c r="AH12" s="108"/>
      <c r="AI12" s="53">
        <v>8655.6160534667633</v>
      </c>
      <c r="AJ12" s="56"/>
      <c r="AK12" s="53">
        <v>8301.4046046285475</v>
      </c>
      <c r="AL12" s="27"/>
      <c r="AM12" s="53">
        <v>8304.1219956020395</v>
      </c>
      <c r="AN12" s="27"/>
      <c r="AO12" s="53">
        <v>9335.7602641362537</v>
      </c>
      <c r="AP12" s="27"/>
      <c r="AQ12" s="53">
        <v>8161.7958089013591</v>
      </c>
      <c r="AR12" s="27"/>
      <c r="AS12" s="53">
        <v>7442.7974620741979</v>
      </c>
      <c r="AT12" s="27"/>
      <c r="AU12" s="53"/>
      <c r="AV12" s="27"/>
      <c r="AW12" s="25"/>
      <c r="AX12" s="14" t="s">
        <v>34</v>
      </c>
      <c r="AY12" s="186"/>
      <c r="AZ12" s="33"/>
      <c r="BA12" s="33"/>
    </row>
    <row r="13" spans="2:54" ht="6" customHeight="1" x14ac:dyDescent="0.2">
      <c r="B13" s="13"/>
      <c r="C13" s="13"/>
      <c r="D13" s="14"/>
      <c r="E13" s="30"/>
      <c r="F13" s="30"/>
      <c r="G13" s="30"/>
      <c r="H13" s="30"/>
      <c r="I13" s="30"/>
      <c r="J13" s="30"/>
      <c r="K13" s="30"/>
      <c r="L13" s="30"/>
      <c r="M13" s="30"/>
      <c r="N13" s="30"/>
      <c r="O13" s="30"/>
      <c r="P13" s="30"/>
      <c r="Q13" s="91"/>
      <c r="R13" s="30"/>
      <c r="S13" s="30"/>
      <c r="T13" s="89"/>
      <c r="U13" s="30"/>
      <c r="V13" s="89"/>
      <c r="W13" s="30"/>
      <c r="X13" s="77"/>
      <c r="Y13" s="30"/>
      <c r="Z13" s="27"/>
      <c r="AA13" s="30"/>
      <c r="AB13" s="27"/>
      <c r="AC13" s="30"/>
      <c r="AD13" s="27"/>
      <c r="AE13" s="30"/>
      <c r="AF13" s="27"/>
      <c r="AG13" s="30"/>
      <c r="AH13" s="108"/>
      <c r="AI13" s="30"/>
      <c r="AJ13" s="27"/>
      <c r="AK13" s="30"/>
      <c r="AL13" s="27"/>
      <c r="AM13" s="30"/>
      <c r="AN13" s="27"/>
      <c r="AO13" s="30"/>
      <c r="AP13" s="27"/>
      <c r="AQ13" s="30"/>
      <c r="AR13" s="27"/>
      <c r="AS13" s="30"/>
      <c r="AT13" s="27"/>
      <c r="AU13" s="30"/>
      <c r="AV13" s="27"/>
      <c r="AW13" s="25"/>
      <c r="AX13" s="28"/>
      <c r="AY13" s="186"/>
    </row>
    <row r="14" spans="2:54" ht="11.25" customHeight="1" x14ac:dyDescent="0.2">
      <c r="B14" s="13">
        <v>5</v>
      </c>
      <c r="C14" s="13"/>
      <c r="D14" s="15" t="s">
        <v>14</v>
      </c>
      <c r="E14" s="55">
        <v>22047.008170000001</v>
      </c>
      <c r="F14" s="26"/>
      <c r="G14" s="55">
        <v>23603.976280000003</v>
      </c>
      <c r="H14" s="26"/>
      <c r="I14" s="55">
        <v>24458.480590342544</v>
      </c>
      <c r="J14" s="26"/>
      <c r="K14" s="55">
        <v>24369.372923685387</v>
      </c>
      <c r="L14" s="26"/>
      <c r="M14" s="55">
        <v>24962.034875383928</v>
      </c>
      <c r="N14" s="55"/>
      <c r="O14" s="55">
        <v>23243.938894886687</v>
      </c>
      <c r="P14" s="55"/>
      <c r="Q14" s="92">
        <v>21633.803192999992</v>
      </c>
      <c r="R14" s="54"/>
      <c r="S14" s="55">
        <v>27929.204452970007</v>
      </c>
      <c r="T14" s="55"/>
      <c r="U14" s="55">
        <v>28512.444671168472</v>
      </c>
      <c r="V14" s="55"/>
      <c r="W14" s="55">
        <v>28675.647971025963</v>
      </c>
      <c r="X14" s="77"/>
      <c r="Y14" s="55">
        <v>30532.645000352233</v>
      </c>
      <c r="Z14" s="97"/>
      <c r="AA14" s="55">
        <v>30703.596609</v>
      </c>
      <c r="AB14" s="97"/>
      <c r="AC14" s="55">
        <v>28695.912776318757</v>
      </c>
      <c r="AD14" s="27"/>
      <c r="AE14" s="55">
        <v>31150.043767456256</v>
      </c>
      <c r="AF14" s="97"/>
      <c r="AG14" s="55">
        <v>31719.428357440207</v>
      </c>
      <c r="AH14" s="109"/>
      <c r="AI14" s="55">
        <v>33114.79804440638</v>
      </c>
      <c r="AJ14" s="107"/>
      <c r="AK14" s="55">
        <v>32858.258708938825</v>
      </c>
      <c r="AL14" s="97"/>
      <c r="AM14" s="55">
        <v>33568.810961573123</v>
      </c>
      <c r="AN14" s="97"/>
      <c r="AO14" s="55">
        <v>35246.108294364356</v>
      </c>
      <c r="AP14" s="97"/>
      <c r="AQ14" s="55">
        <v>33196.543528657719</v>
      </c>
      <c r="AR14" s="97"/>
      <c r="AS14" s="55">
        <v>31405.383265224016</v>
      </c>
      <c r="AT14" s="97"/>
      <c r="AU14" s="55">
        <v>12696.31881681</v>
      </c>
      <c r="AV14" s="97"/>
      <c r="AW14" s="25"/>
      <c r="AX14" s="15" t="s">
        <v>28</v>
      </c>
      <c r="AY14" s="186"/>
    </row>
    <row r="15" spans="2:54" ht="6" customHeight="1" x14ac:dyDescent="0.2">
      <c r="B15" s="34"/>
      <c r="C15" s="34"/>
      <c r="D15" s="35"/>
      <c r="E15" s="36"/>
      <c r="F15" s="37"/>
      <c r="G15" s="36"/>
      <c r="H15" s="37"/>
      <c r="I15" s="36"/>
      <c r="J15" s="37"/>
      <c r="K15" s="36"/>
      <c r="L15" s="37"/>
      <c r="M15" s="37"/>
      <c r="N15" s="38"/>
      <c r="O15" s="36"/>
      <c r="P15" s="37"/>
      <c r="Q15" s="36"/>
      <c r="R15" s="37"/>
      <c r="S15" s="36"/>
      <c r="T15" s="39"/>
      <c r="U15" s="36"/>
      <c r="V15" s="39"/>
      <c r="W15" s="36"/>
      <c r="X15" s="40"/>
      <c r="Y15" s="36"/>
      <c r="Z15" s="40"/>
      <c r="AA15" s="36"/>
      <c r="AB15" s="40"/>
      <c r="AC15" s="36"/>
      <c r="AD15" s="40"/>
      <c r="AE15" s="36"/>
      <c r="AF15" s="40"/>
      <c r="AG15" s="36"/>
      <c r="AH15" s="40"/>
      <c r="AI15" s="36"/>
      <c r="AJ15" s="40"/>
      <c r="AK15" s="36"/>
      <c r="AL15" s="40"/>
      <c r="AM15" s="36"/>
      <c r="AN15" s="40"/>
      <c r="AO15" s="36"/>
      <c r="AP15" s="40"/>
      <c r="AQ15" s="36"/>
      <c r="AR15" s="40"/>
      <c r="AS15" s="36"/>
      <c r="AT15" s="40"/>
      <c r="AU15" s="36"/>
      <c r="AV15" s="40"/>
      <c r="AW15" s="41"/>
      <c r="AX15" s="35"/>
      <c r="AY15" s="186"/>
    </row>
    <row r="16" spans="2:54" ht="6" customHeight="1" x14ac:dyDescent="0.2">
      <c r="B16" s="13"/>
      <c r="C16" s="13"/>
      <c r="D16" s="28"/>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8"/>
      <c r="AY16" s="186"/>
    </row>
    <row r="17" spans="2:59" s="42" customFormat="1" ht="12.75" customHeight="1" x14ac:dyDescent="0.2">
      <c r="B17" s="235" t="s">
        <v>39</v>
      </c>
      <c r="C17" s="235"/>
      <c r="D17" s="235"/>
      <c r="E17" s="232"/>
      <c r="F17" s="232"/>
      <c r="G17" s="232"/>
      <c r="H17" s="232"/>
      <c r="I17" s="232"/>
      <c r="J17" s="232"/>
      <c r="K17" s="232"/>
      <c r="L17" s="232"/>
      <c r="M17" s="232"/>
      <c r="N17" s="232"/>
      <c r="O17" s="232"/>
      <c r="P17" s="232"/>
      <c r="Q17" s="232"/>
      <c r="R17" s="232"/>
      <c r="S17" s="232"/>
      <c r="T17" s="232"/>
      <c r="U17" s="13"/>
      <c r="V17" s="13"/>
      <c r="W17" s="232"/>
      <c r="X17" s="232"/>
      <c r="Y17" s="232"/>
      <c r="Z17" s="232"/>
      <c r="AA17" s="232"/>
      <c r="AB17" s="232"/>
      <c r="AC17" s="232"/>
      <c r="AD17" s="232"/>
      <c r="AE17" s="232"/>
      <c r="AF17" s="232"/>
      <c r="AG17" s="232"/>
      <c r="AH17" s="232"/>
      <c r="AI17" s="232"/>
      <c r="AJ17" s="232"/>
      <c r="AK17" s="232"/>
      <c r="AL17" s="232"/>
      <c r="AM17" s="232"/>
      <c r="AN17" s="232"/>
      <c r="AO17" s="232"/>
      <c r="AP17" s="232"/>
      <c r="AQ17" s="232"/>
      <c r="AR17" s="232"/>
      <c r="AS17" s="232"/>
      <c r="AT17" s="232"/>
      <c r="AU17" s="232"/>
      <c r="AV17" s="232"/>
      <c r="AW17" s="235" t="s">
        <v>41</v>
      </c>
      <c r="AX17" s="235"/>
      <c r="AY17" s="186"/>
    </row>
    <row r="18" spans="2:59" s="42" customFormat="1" ht="12.75" customHeight="1" x14ac:dyDescent="0.2">
      <c r="B18" s="235" t="s">
        <v>40</v>
      </c>
      <c r="C18" s="235"/>
      <c r="D18" s="235"/>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235" t="s">
        <v>42</v>
      </c>
      <c r="AX18" s="235"/>
      <c r="AY18" s="186"/>
    </row>
    <row r="19" spans="2:59" ht="4.5" customHeight="1" x14ac:dyDescent="0.2">
      <c r="B19" s="44"/>
      <c r="C19" s="44"/>
      <c r="D19" s="44"/>
      <c r="E19" s="44"/>
      <c r="F19" s="44"/>
      <c r="G19" s="44"/>
      <c r="H19" s="44"/>
      <c r="I19" s="44"/>
      <c r="J19" s="44"/>
      <c r="K19" s="44"/>
      <c r="L19" s="44"/>
      <c r="M19" s="44"/>
      <c r="N19" s="44"/>
      <c r="O19" s="44"/>
      <c r="P19" s="44"/>
      <c r="Q19" s="44"/>
      <c r="R19" s="44"/>
      <c r="S19" s="44"/>
      <c r="T19" s="45"/>
      <c r="U19" s="44"/>
      <c r="V19" s="45"/>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186"/>
    </row>
    <row r="20" spans="2:59" ht="10.5" customHeight="1" x14ac:dyDescent="0.2">
      <c r="B20" s="13">
        <v>6</v>
      </c>
      <c r="C20" s="16"/>
      <c r="D20" s="14" t="s">
        <v>0</v>
      </c>
      <c r="E20" s="53">
        <v>1828.17099249787</v>
      </c>
      <c r="F20" s="53"/>
      <c r="G20" s="53">
        <v>1931.9621515834758</v>
      </c>
      <c r="H20" s="53"/>
      <c r="I20" s="53">
        <v>1971.9775586267285</v>
      </c>
      <c r="J20" s="53"/>
      <c r="K20" s="53">
        <v>1857.7542020436917</v>
      </c>
      <c r="L20" s="53"/>
      <c r="M20" s="53">
        <v>1899.2458270751313</v>
      </c>
      <c r="N20" s="53"/>
      <c r="O20" s="53">
        <v>1879.373078000825</v>
      </c>
      <c r="P20" s="53"/>
      <c r="Q20" s="90">
        <v>1446.2649243543076</v>
      </c>
      <c r="R20" s="54"/>
      <c r="S20" s="53">
        <v>2032.9236872968199</v>
      </c>
      <c r="T20" s="53"/>
      <c r="U20" s="53">
        <v>2168.1706907869425</v>
      </c>
      <c r="V20" s="53"/>
      <c r="W20" s="53">
        <v>2114.2250969202482</v>
      </c>
      <c r="X20" s="77"/>
      <c r="Y20" s="53">
        <v>1923.4023104055022</v>
      </c>
      <c r="Z20" s="27"/>
      <c r="AA20" s="53">
        <v>2004.2507377635739</v>
      </c>
      <c r="AB20" s="27"/>
      <c r="AC20" s="53">
        <v>1934.5983461018341</v>
      </c>
      <c r="AD20" s="56"/>
      <c r="AE20" s="53">
        <v>2033.5865270978713</v>
      </c>
      <c r="AF20" s="56"/>
      <c r="AG20" s="53">
        <v>2113.3852903082075</v>
      </c>
      <c r="AH20" s="108"/>
      <c r="AI20" s="53">
        <v>2263.9454009315286</v>
      </c>
      <c r="AJ20" s="56"/>
      <c r="AK20" s="53">
        <v>2090.9409505208623</v>
      </c>
      <c r="AL20" s="27"/>
      <c r="AM20" s="53">
        <v>2041.9830576371062</v>
      </c>
      <c r="AN20" s="27"/>
      <c r="AO20" s="53">
        <v>2065.9463767129937</v>
      </c>
      <c r="AP20" s="72"/>
      <c r="AQ20" s="53">
        <v>2158.8965030103204</v>
      </c>
      <c r="AR20" s="27"/>
      <c r="AS20" s="53">
        <v>2138.7106853168125</v>
      </c>
      <c r="AT20" s="27"/>
      <c r="AU20" s="53">
        <v>1403.032866181677</v>
      </c>
      <c r="AV20" s="27"/>
      <c r="AW20" s="56"/>
      <c r="AX20" s="14" t="s">
        <v>31</v>
      </c>
      <c r="AY20" s="186"/>
    </row>
    <row r="21" spans="2:59" ht="10.5" customHeight="1" x14ac:dyDescent="0.2">
      <c r="B21" s="13">
        <v>7</v>
      </c>
      <c r="C21" s="13"/>
      <c r="D21" s="14" t="s">
        <v>1</v>
      </c>
      <c r="E21" s="53">
        <v>1894.421300415592</v>
      </c>
      <c r="F21" s="53"/>
      <c r="G21" s="53">
        <v>1946.9139946035325</v>
      </c>
      <c r="H21" s="53"/>
      <c r="I21" s="53">
        <v>1948.8265040172178</v>
      </c>
      <c r="J21" s="53"/>
      <c r="K21" s="53">
        <v>1887.7216699710661</v>
      </c>
      <c r="L21" s="53"/>
      <c r="M21" s="53">
        <v>1926.1529360014979</v>
      </c>
      <c r="N21" s="53"/>
      <c r="O21" s="53">
        <v>1880.1919526381316</v>
      </c>
      <c r="P21" s="53"/>
      <c r="Q21" s="90">
        <v>1721.8204347500819</v>
      </c>
      <c r="R21" s="54"/>
      <c r="S21" s="53">
        <v>2184.92322990612</v>
      </c>
      <c r="T21" s="53"/>
      <c r="U21" s="53">
        <v>2137.9698107850081</v>
      </c>
      <c r="V21" s="53"/>
      <c r="W21" s="53">
        <v>1932.9873415942495</v>
      </c>
      <c r="X21" s="77"/>
      <c r="Y21" s="53">
        <v>1931.0225659196922</v>
      </c>
      <c r="Z21" s="27"/>
      <c r="AA21" s="53">
        <v>2078.5292041963176</v>
      </c>
      <c r="AB21" s="27"/>
      <c r="AC21" s="53">
        <v>2041.8913124253017</v>
      </c>
      <c r="AD21" s="56"/>
      <c r="AE21" s="53">
        <v>2172.3813078034136</v>
      </c>
      <c r="AF21" s="56"/>
      <c r="AG21" s="53">
        <v>2243.0356191736159</v>
      </c>
      <c r="AH21" s="108"/>
      <c r="AI21" s="53">
        <v>2276.2517061213084</v>
      </c>
      <c r="AJ21" s="56"/>
      <c r="AK21" s="53">
        <v>2254.0226593042594</v>
      </c>
      <c r="AL21" s="27"/>
      <c r="AM21" s="53">
        <v>2093.2655230575378</v>
      </c>
      <c r="AN21" s="27"/>
      <c r="AO21" s="53">
        <v>2379.4030934814509</v>
      </c>
      <c r="AP21" s="72"/>
      <c r="AQ21" s="53">
        <v>2391.4787854863926</v>
      </c>
      <c r="AR21" s="27"/>
      <c r="AS21" s="53">
        <v>2000.1140938658864</v>
      </c>
      <c r="AT21" s="27"/>
      <c r="AU21" s="53">
        <v>2105.5392085581902</v>
      </c>
      <c r="AV21" s="27"/>
      <c r="AW21" s="56"/>
      <c r="AX21" s="14" t="s">
        <v>32</v>
      </c>
      <c r="AY21" s="186"/>
      <c r="BA21" s="33"/>
    </row>
    <row r="22" spans="2:59" ht="10.5" customHeight="1" x14ac:dyDescent="0.2">
      <c r="B22" s="13">
        <v>8</v>
      </c>
      <c r="C22" s="13"/>
      <c r="D22" s="14" t="s">
        <v>2</v>
      </c>
      <c r="E22" s="53">
        <v>1726.2910779146841</v>
      </c>
      <c r="F22" s="53"/>
      <c r="G22" s="53">
        <v>1803.9029958067044</v>
      </c>
      <c r="H22" s="53"/>
      <c r="I22" s="53">
        <v>1796.6674616797661</v>
      </c>
      <c r="J22" s="53"/>
      <c r="K22" s="53">
        <v>1809.7472601606555</v>
      </c>
      <c r="L22" s="53"/>
      <c r="M22" s="53">
        <v>1826.631428614739</v>
      </c>
      <c r="N22" s="53"/>
      <c r="O22" s="53">
        <v>1831.8211086540473</v>
      </c>
      <c r="P22" s="53"/>
      <c r="Q22" s="90">
        <v>1938.2304843829831</v>
      </c>
      <c r="R22" s="54"/>
      <c r="S22" s="53">
        <v>2198.4664630276056</v>
      </c>
      <c r="T22" s="53"/>
      <c r="U22" s="53">
        <v>2113.1054858339744</v>
      </c>
      <c r="V22" s="53"/>
      <c r="W22" s="53">
        <v>2020.0997005104589</v>
      </c>
      <c r="X22" s="77"/>
      <c r="Y22" s="53">
        <v>1844.7684594152872</v>
      </c>
      <c r="Z22" s="27"/>
      <c r="AA22" s="53">
        <v>1768.9979117486491</v>
      </c>
      <c r="AB22" s="27"/>
      <c r="AC22" s="53">
        <v>1863.0798146900913</v>
      </c>
      <c r="AD22" s="56"/>
      <c r="AE22" s="53">
        <v>2024.6149344255632</v>
      </c>
      <c r="AF22" s="56"/>
      <c r="AG22" s="53">
        <v>2048.8260882076434</v>
      </c>
      <c r="AH22" s="108"/>
      <c r="AI22" s="53">
        <v>2095.5192352414892</v>
      </c>
      <c r="AJ22" s="56"/>
      <c r="AK22" s="53">
        <v>2143.0397677314677</v>
      </c>
      <c r="AL22" s="27"/>
      <c r="AM22" s="53">
        <v>1898.0614711064077</v>
      </c>
      <c r="AN22" s="27"/>
      <c r="AO22" s="53">
        <v>2295.1665057508581</v>
      </c>
      <c r="AP22" s="27"/>
      <c r="AQ22" s="53">
        <v>2186.6006533411851</v>
      </c>
      <c r="AR22" s="27"/>
      <c r="AS22" s="53">
        <v>2013.9989127387585</v>
      </c>
      <c r="AT22" s="27"/>
      <c r="AU22" s="53"/>
      <c r="AV22" s="27"/>
      <c r="AW22" s="56"/>
      <c r="AX22" s="14" t="s">
        <v>33</v>
      </c>
      <c r="AY22" s="186"/>
    </row>
    <row r="23" spans="2:59" ht="10.5" customHeight="1" x14ac:dyDescent="0.2">
      <c r="B23" s="13">
        <v>9</v>
      </c>
      <c r="C23" s="13"/>
      <c r="D23" s="14" t="s">
        <v>3</v>
      </c>
      <c r="E23" s="53">
        <v>1864.6604811718532</v>
      </c>
      <c r="F23" s="53"/>
      <c r="G23" s="53">
        <v>1983.6775530062853</v>
      </c>
      <c r="H23" s="53"/>
      <c r="I23" s="53">
        <v>1832.9098381681158</v>
      </c>
      <c r="J23" s="53"/>
      <c r="K23" s="53">
        <v>1821.801953764854</v>
      </c>
      <c r="L23" s="53"/>
      <c r="M23" s="53">
        <v>1916.9394297381509</v>
      </c>
      <c r="N23" s="53"/>
      <c r="O23" s="53">
        <v>1549.9275740954622</v>
      </c>
      <c r="P23" s="53"/>
      <c r="Q23" s="90">
        <v>2106.3125485492124</v>
      </c>
      <c r="R23" s="54"/>
      <c r="S23" s="53">
        <v>2219.2250677171514</v>
      </c>
      <c r="T23" s="53"/>
      <c r="U23" s="53">
        <v>1995.8973190855822</v>
      </c>
      <c r="V23" s="53"/>
      <c r="W23" s="53">
        <v>2053.7221332628606</v>
      </c>
      <c r="X23" s="77"/>
      <c r="Y23" s="53">
        <v>2142.0319150605947</v>
      </c>
      <c r="Z23" s="27"/>
      <c r="AA23" s="53">
        <v>1988.8301569814596</v>
      </c>
      <c r="AB23" s="27"/>
      <c r="AC23" s="53">
        <v>2059.8507052441287</v>
      </c>
      <c r="AD23" s="56"/>
      <c r="AE23" s="53">
        <v>2130.7689380051529</v>
      </c>
      <c r="AF23" s="56"/>
      <c r="AG23" s="53">
        <v>2238.1391995789136</v>
      </c>
      <c r="AH23" s="108"/>
      <c r="AI23" s="53">
        <v>2167.6041177454463</v>
      </c>
      <c r="AJ23" s="56"/>
      <c r="AK23" s="53">
        <v>2161.4965974660681</v>
      </c>
      <c r="AL23" s="27"/>
      <c r="AM23" s="53">
        <v>1989.6815856871674</v>
      </c>
      <c r="AN23" s="27"/>
      <c r="AO23" s="53">
        <v>2263.2896886383892</v>
      </c>
      <c r="AP23" s="27"/>
      <c r="AQ23" s="53">
        <v>2125.1496221913731</v>
      </c>
      <c r="AR23" s="27"/>
      <c r="AS23" s="53">
        <v>2068.8691022320245</v>
      </c>
      <c r="AT23" s="27"/>
      <c r="AU23" s="53"/>
      <c r="AV23" s="27"/>
      <c r="AW23" s="25"/>
      <c r="AX23" s="14" t="s">
        <v>34</v>
      </c>
      <c r="AY23" s="186"/>
    </row>
    <row r="24" spans="2:59" ht="6" customHeight="1" x14ac:dyDescent="0.2">
      <c r="B24" s="13"/>
      <c r="C24" s="13"/>
      <c r="D24" s="14"/>
      <c r="E24" s="30"/>
      <c r="F24" s="30"/>
      <c r="G24" s="30"/>
      <c r="H24" s="30"/>
      <c r="I24" s="30"/>
      <c r="J24" s="30"/>
      <c r="K24" s="30"/>
      <c r="L24" s="30"/>
      <c r="M24" s="30"/>
      <c r="N24" s="30"/>
      <c r="O24" s="30"/>
      <c r="P24" s="30"/>
      <c r="Q24" s="91"/>
      <c r="R24" s="30"/>
      <c r="S24" s="30"/>
      <c r="T24" s="89"/>
      <c r="U24" s="30"/>
      <c r="V24" s="89"/>
      <c r="W24" s="30"/>
      <c r="X24" s="77"/>
      <c r="Y24" s="30"/>
      <c r="Z24" s="27"/>
      <c r="AA24" s="30"/>
      <c r="AB24" s="27"/>
      <c r="AC24" s="30"/>
      <c r="AD24" s="27"/>
      <c r="AE24" s="30"/>
      <c r="AF24" s="27"/>
      <c r="AG24" s="30"/>
      <c r="AH24" s="108"/>
      <c r="AI24" s="30"/>
      <c r="AJ24" s="27"/>
      <c r="AK24" s="30"/>
      <c r="AL24" s="27"/>
      <c r="AM24" s="30"/>
      <c r="AN24" s="27"/>
      <c r="AO24" s="30"/>
      <c r="AP24" s="27"/>
      <c r="AQ24" s="30"/>
      <c r="AR24" s="27"/>
      <c r="AS24" s="30"/>
      <c r="AT24" s="27"/>
      <c r="AU24" s="30"/>
      <c r="AV24" s="27"/>
      <c r="AW24" s="25"/>
      <c r="AX24" s="28"/>
      <c r="AY24" s="186"/>
    </row>
    <row r="25" spans="2:59" ht="11.25" customHeight="1" x14ac:dyDescent="0.2">
      <c r="B25" s="13">
        <v>10</v>
      </c>
      <c r="C25" s="13"/>
      <c r="D25" s="15" t="s">
        <v>14</v>
      </c>
      <c r="E25" s="55">
        <v>7313.5438519999998</v>
      </c>
      <c r="F25" s="26"/>
      <c r="G25" s="55">
        <v>7666.456694999998</v>
      </c>
      <c r="H25" s="26"/>
      <c r="I25" s="55">
        <v>7550.3813624918284</v>
      </c>
      <c r="J25" s="26"/>
      <c r="K25" s="55">
        <v>7377.0250859402677</v>
      </c>
      <c r="L25" s="26"/>
      <c r="M25" s="55">
        <v>7568.96962142952</v>
      </c>
      <c r="N25" s="55"/>
      <c r="O25" s="55">
        <v>7141.3137133884666</v>
      </c>
      <c r="P25" s="55"/>
      <c r="Q25" s="92">
        <v>7212.6283920365859</v>
      </c>
      <c r="R25" s="54"/>
      <c r="S25" s="55">
        <v>8635.5384479476961</v>
      </c>
      <c r="T25" s="55"/>
      <c r="U25" s="55">
        <v>8415.1433064915072</v>
      </c>
      <c r="V25" s="55"/>
      <c r="W25" s="55">
        <v>8121.0342722878177</v>
      </c>
      <c r="X25" s="77"/>
      <c r="Y25" s="55">
        <v>7841.2252508010761</v>
      </c>
      <c r="Z25" s="97"/>
      <c r="AA25" s="55">
        <v>7840.6080106899999</v>
      </c>
      <c r="AB25" s="97"/>
      <c r="AC25" s="55">
        <v>7899.420178461356</v>
      </c>
      <c r="AD25" s="97"/>
      <c r="AE25" s="55">
        <v>8361.3517073319999</v>
      </c>
      <c r="AF25" s="97"/>
      <c r="AG25" s="55">
        <v>8643.3861972683808</v>
      </c>
      <c r="AH25" s="109"/>
      <c r="AI25" s="55">
        <v>8803.320460039773</v>
      </c>
      <c r="AJ25" s="107"/>
      <c r="AK25" s="55">
        <v>8649.4999750226561</v>
      </c>
      <c r="AL25" s="97"/>
      <c r="AM25" s="55">
        <v>8022.9916374882196</v>
      </c>
      <c r="AN25" s="97"/>
      <c r="AO25" s="55">
        <v>9003.8056645836914</v>
      </c>
      <c r="AP25" s="97"/>
      <c r="AQ25" s="55">
        <v>8862.1255640292711</v>
      </c>
      <c r="AR25" s="97"/>
      <c r="AS25" s="55">
        <v>8221.6927941534814</v>
      </c>
      <c r="AT25" s="97"/>
      <c r="AU25" s="55">
        <v>3508.5720747398673</v>
      </c>
      <c r="AV25" s="97"/>
      <c r="AW25" s="25"/>
      <c r="AX25" s="15" t="s">
        <v>28</v>
      </c>
      <c r="AY25" s="186"/>
    </row>
    <row r="26" spans="2:59" ht="6" customHeight="1" x14ac:dyDescent="0.2">
      <c r="B26" s="46"/>
      <c r="C26" s="46"/>
      <c r="D26" s="46"/>
      <c r="E26" s="47"/>
      <c r="F26" s="48"/>
      <c r="G26" s="47"/>
      <c r="H26" s="48"/>
      <c r="I26" s="47"/>
      <c r="J26" s="48"/>
      <c r="K26" s="47"/>
      <c r="L26" s="48"/>
      <c r="M26" s="48"/>
      <c r="N26" s="49"/>
      <c r="O26" s="47"/>
      <c r="P26" s="48"/>
      <c r="Q26" s="47"/>
      <c r="R26" s="48"/>
      <c r="S26" s="47"/>
      <c r="T26" s="50"/>
      <c r="U26" s="47"/>
      <c r="V26" s="50"/>
      <c r="W26" s="47"/>
      <c r="X26" s="51"/>
      <c r="Y26" s="47"/>
      <c r="Z26" s="51"/>
      <c r="AA26" s="47"/>
      <c r="AB26" s="51"/>
      <c r="AC26" s="47"/>
      <c r="AD26" s="51"/>
      <c r="AE26" s="47"/>
      <c r="AF26" s="51"/>
      <c r="AG26" s="47"/>
      <c r="AH26" s="51"/>
      <c r="AI26" s="47"/>
      <c r="AJ26" s="51"/>
      <c r="AK26" s="47"/>
      <c r="AL26" s="51"/>
      <c r="AM26" s="47"/>
      <c r="AN26" s="51"/>
      <c r="AO26" s="47"/>
      <c r="AP26" s="51"/>
      <c r="AQ26" s="47"/>
      <c r="AR26" s="51"/>
      <c r="AS26" s="51"/>
      <c r="AT26" s="51"/>
      <c r="AU26" s="51"/>
      <c r="AV26" s="51"/>
      <c r="AW26" s="23"/>
      <c r="AX26" s="46"/>
      <c r="AY26" s="186"/>
    </row>
    <row r="27" spans="2:59" ht="6" customHeight="1" x14ac:dyDescent="0.2">
      <c r="B27" s="28"/>
      <c r="C27" s="28"/>
      <c r="D27" s="28"/>
      <c r="E27" s="29"/>
      <c r="F27" s="30"/>
      <c r="G27" s="29"/>
      <c r="H27" s="30"/>
      <c r="I27" s="29"/>
      <c r="J27" s="30"/>
      <c r="K27" s="29"/>
      <c r="L27" s="30"/>
      <c r="M27" s="30"/>
      <c r="N27" s="31"/>
      <c r="O27" s="29"/>
      <c r="P27" s="30"/>
      <c r="Q27" s="29"/>
      <c r="R27" s="30"/>
      <c r="S27" s="29"/>
      <c r="T27" s="32"/>
      <c r="U27" s="29"/>
      <c r="V27" s="32"/>
      <c r="W27" s="29"/>
      <c r="X27" s="27"/>
      <c r="Y27" s="29"/>
      <c r="Z27" s="27"/>
      <c r="AA27" s="29"/>
      <c r="AB27" s="27"/>
      <c r="AC27" s="29"/>
      <c r="AD27" s="27"/>
      <c r="AE27" s="29"/>
      <c r="AF27" s="27"/>
      <c r="AG27" s="29"/>
      <c r="AH27" s="27"/>
      <c r="AI27" s="29"/>
      <c r="AJ27" s="27"/>
      <c r="AK27" s="29"/>
      <c r="AL27" s="27"/>
      <c r="AM27" s="29"/>
      <c r="AN27" s="27"/>
      <c r="AO27" s="29"/>
      <c r="AP27" s="27"/>
      <c r="AQ27" s="29"/>
      <c r="AR27" s="27"/>
      <c r="AS27" s="27"/>
      <c r="AT27" s="27"/>
      <c r="AU27" s="27"/>
      <c r="AV27" s="27"/>
      <c r="AW27" s="25"/>
      <c r="AX27" s="28"/>
    </row>
    <row r="28" spans="2:59" ht="18.75" customHeight="1" x14ac:dyDescent="0.2">
      <c r="B28" s="236"/>
      <c r="C28" s="236"/>
      <c r="D28" s="236"/>
      <c r="E28" s="236"/>
      <c r="F28" s="236"/>
      <c r="G28" s="236"/>
      <c r="H28" s="236"/>
      <c r="I28" s="236"/>
      <c r="J28" s="236"/>
      <c r="K28" s="236"/>
      <c r="L28" s="236"/>
      <c r="M28" s="236"/>
      <c r="N28" s="236"/>
      <c r="O28" s="236"/>
      <c r="P28" s="236"/>
      <c r="Q28" s="236"/>
      <c r="R28" s="236"/>
      <c r="S28" s="236"/>
      <c r="T28" s="236"/>
      <c r="U28" s="236"/>
      <c r="V28" s="236"/>
      <c r="W28" s="236"/>
      <c r="X28" s="236"/>
      <c r="Y28" s="236"/>
      <c r="Z28" s="236"/>
      <c r="AA28" s="236"/>
      <c r="AB28" s="236"/>
      <c r="AC28" s="236"/>
      <c r="AD28" s="236"/>
      <c r="AE28" s="236"/>
      <c r="AF28" s="236"/>
      <c r="AG28" s="236"/>
      <c r="AH28" s="236"/>
      <c r="AI28" s="236"/>
      <c r="AJ28" s="236"/>
      <c r="AK28" s="236"/>
      <c r="AL28" s="236"/>
      <c r="AM28" s="236"/>
      <c r="AN28" s="236"/>
      <c r="AO28" s="236"/>
      <c r="AP28" s="236"/>
      <c r="AQ28" s="236"/>
      <c r="AR28" s="236"/>
      <c r="AS28" s="236"/>
      <c r="AT28" s="236"/>
      <c r="AU28" s="236"/>
      <c r="AV28" s="236"/>
      <c r="AW28" s="236"/>
      <c r="AX28" s="236"/>
      <c r="BD28" s="117"/>
      <c r="BE28" s="117"/>
      <c r="BF28" s="117"/>
      <c r="BG28" s="117"/>
    </row>
    <row r="29" spans="2:59" ht="18.75" customHeight="1" x14ac:dyDescent="0.2">
      <c r="B29" s="18"/>
      <c r="C29" s="18"/>
      <c r="D29" s="19"/>
      <c r="E29" s="19"/>
      <c r="F29" s="19"/>
      <c r="G29" s="19"/>
      <c r="H29" s="19"/>
      <c r="I29" s="19"/>
      <c r="J29" s="19"/>
      <c r="K29" s="19"/>
      <c r="L29" s="19"/>
    </row>
    <row r="30" spans="2:59" ht="18.75" customHeight="1" x14ac:dyDescent="0.2">
      <c r="B30" s="18"/>
      <c r="C30" s="18"/>
      <c r="D30" s="19"/>
      <c r="E30" s="19"/>
      <c r="F30" s="19"/>
      <c r="G30" s="19"/>
      <c r="H30" s="19"/>
      <c r="I30" s="19"/>
      <c r="J30" s="19"/>
      <c r="K30" s="19"/>
      <c r="L30" s="19"/>
      <c r="AS30" s="113"/>
    </row>
    <row r="31" spans="2:59" ht="18.75" customHeight="1" x14ac:dyDescent="0.2">
      <c r="B31" s="18"/>
      <c r="C31" s="18"/>
      <c r="D31" s="19"/>
      <c r="E31" s="19"/>
      <c r="F31" s="19"/>
      <c r="G31" s="19"/>
      <c r="H31" s="19"/>
      <c r="I31" s="19"/>
      <c r="J31" s="19"/>
      <c r="K31" s="19"/>
      <c r="L31" s="19"/>
      <c r="AS31" s="113"/>
    </row>
    <row r="32" spans="2:59" x14ac:dyDescent="0.2">
      <c r="AS32" s="113"/>
    </row>
    <row r="33" spans="33:45" x14ac:dyDescent="0.2">
      <c r="AS33" s="113"/>
    </row>
    <row r="34" spans="33:45" x14ac:dyDescent="0.2">
      <c r="AS34" s="113"/>
    </row>
    <row r="35" spans="33:45" x14ac:dyDescent="0.2">
      <c r="AG35" s="113"/>
      <c r="AH35" s="113"/>
      <c r="AI35" s="113"/>
      <c r="AJ35" s="113"/>
      <c r="AK35" s="113"/>
      <c r="AL35" s="113"/>
      <c r="AM35" s="113"/>
      <c r="AN35" s="113"/>
      <c r="AO35" s="113"/>
      <c r="AP35" s="113"/>
      <c r="AQ35" s="113"/>
      <c r="AS35" s="113"/>
    </row>
    <row r="36" spans="33:45" x14ac:dyDescent="0.2">
      <c r="AG36" s="113"/>
      <c r="AH36" s="113"/>
      <c r="AI36" s="113"/>
      <c r="AJ36" s="113"/>
      <c r="AK36" s="113"/>
      <c r="AL36" s="113"/>
      <c r="AM36" s="113"/>
      <c r="AN36" s="113"/>
      <c r="AO36" s="113"/>
      <c r="AP36" s="113"/>
      <c r="AQ36" s="113"/>
      <c r="AS36" s="113"/>
    </row>
  </sheetData>
  <mergeCells count="29">
    <mergeCell ref="AW6:AX6"/>
    <mergeCell ref="Q17:R17"/>
    <mergeCell ref="S17:T17"/>
    <mergeCell ref="B7:D7"/>
    <mergeCell ref="B17:D17"/>
    <mergeCell ref="B6:D6"/>
    <mergeCell ref="AG17:AH17"/>
    <mergeCell ref="AO17:AP17"/>
    <mergeCell ref="M17:N17"/>
    <mergeCell ref="W17:X17"/>
    <mergeCell ref="AI17:AJ17"/>
    <mergeCell ref="AK17:AL17"/>
    <mergeCell ref="AU17:AV17"/>
    <mergeCell ref="AS17:AT17"/>
    <mergeCell ref="B28:AX28"/>
    <mergeCell ref="E17:F17"/>
    <mergeCell ref="G17:H17"/>
    <mergeCell ref="AW17:AX17"/>
    <mergeCell ref="AE17:AF17"/>
    <mergeCell ref="O17:P17"/>
    <mergeCell ref="K17:L17"/>
    <mergeCell ref="I17:J17"/>
    <mergeCell ref="AW18:AX18"/>
    <mergeCell ref="B18:D18"/>
    <mergeCell ref="AC17:AD17"/>
    <mergeCell ref="AA17:AB17"/>
    <mergeCell ref="Y17:Z17"/>
    <mergeCell ref="AM17:AN17"/>
    <mergeCell ref="AQ17:AR17"/>
  </mergeCells>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12">
    <pageSetUpPr fitToPage="1"/>
  </sheetPr>
  <dimension ref="B1:BE47"/>
  <sheetViews>
    <sheetView zoomScaleNormal="100" workbookViewId="0"/>
  </sheetViews>
  <sheetFormatPr defaultColWidth="9.28515625" defaultRowHeight="13.8" outlineLevelCol="1" x14ac:dyDescent="0.2"/>
  <cols>
    <col min="1" max="1" width="0.7109375" style="17" customWidth="1"/>
    <col min="2" max="2" width="3.140625" style="17" bestFit="1" customWidth="1"/>
    <col min="3" max="3" width="1" style="17" customWidth="1"/>
    <col min="4" max="4" width="30" style="17" customWidth="1"/>
    <col min="5" max="5" width="7.7109375" style="17" hidden="1" customWidth="1" outlineLevel="1"/>
    <col min="6" max="6" width="1.42578125" style="17" hidden="1" customWidth="1" outlineLevel="1"/>
    <col min="7" max="7" width="7.7109375" style="17" hidden="1" customWidth="1" outlineLevel="1"/>
    <col min="8" max="8" width="1.42578125" style="17" hidden="1" customWidth="1" outlineLevel="1"/>
    <col min="9" max="9" width="7.7109375" style="17" hidden="1" customWidth="1" outlineLevel="1"/>
    <col min="10" max="10" width="1.42578125" style="17" hidden="1" customWidth="1" outlineLevel="1"/>
    <col min="11" max="11" width="7.7109375" style="17" hidden="1" customWidth="1" outlineLevel="1"/>
    <col min="12" max="12" width="1.42578125" style="17" hidden="1" customWidth="1" outlineLevel="1"/>
    <col min="13" max="13" width="7.7109375" style="17" hidden="1" customWidth="1" outlineLevel="1"/>
    <col min="14" max="14" width="1.42578125" style="17" hidden="1" customWidth="1" outlineLevel="1"/>
    <col min="15" max="15" width="7.7109375" style="17" hidden="1" customWidth="1" outlineLevel="1"/>
    <col min="16" max="16" width="1.42578125" style="17" hidden="1" customWidth="1" outlineLevel="1"/>
    <col min="17" max="17" width="7.7109375" style="17" hidden="1" customWidth="1" outlineLevel="1"/>
    <col min="18" max="18" width="1.42578125" style="17" hidden="1" customWidth="1" outlineLevel="1"/>
    <col min="19" max="19" width="7.7109375" style="17" hidden="1" customWidth="1" outlineLevel="1"/>
    <col min="20" max="20" width="1.42578125" style="17" hidden="1" customWidth="1" outlineLevel="1"/>
    <col min="21" max="21" width="7.7109375" style="17" hidden="1" customWidth="1" outlineLevel="1"/>
    <col min="22" max="22" width="1.42578125" style="17" hidden="1" customWidth="1" outlineLevel="1"/>
    <col min="23" max="23" width="7.7109375" style="17" hidden="1" customWidth="1" outlineLevel="1"/>
    <col min="24" max="24" width="1.42578125" style="17" hidden="1" customWidth="1" outlineLevel="1"/>
    <col min="25" max="25" width="7.7109375" style="17" hidden="1" customWidth="1" outlineLevel="1"/>
    <col min="26" max="26" width="1.42578125" style="17" hidden="1" customWidth="1" outlineLevel="1"/>
    <col min="27" max="27" width="7.7109375" style="17" hidden="1" customWidth="1" outlineLevel="1"/>
    <col min="28" max="28" width="1.42578125" style="17" hidden="1" customWidth="1" outlineLevel="1"/>
    <col min="29" max="29" width="7.7109375" style="17" hidden="1" customWidth="1" outlineLevel="1"/>
    <col min="30" max="30" width="1.42578125" style="17" hidden="1" customWidth="1" outlineLevel="1"/>
    <col min="31" max="31" width="7.7109375" style="17" hidden="1" customWidth="1" outlineLevel="1"/>
    <col min="32" max="32" width="1.42578125" style="17" hidden="1" customWidth="1" outlineLevel="1"/>
    <col min="33" max="33" width="7.7109375" style="17" hidden="1" customWidth="1" outlineLevel="1"/>
    <col min="34" max="34" width="1.42578125" style="17" hidden="1" customWidth="1" outlineLevel="1"/>
    <col min="35" max="35" width="7.7109375" style="17" hidden="1" customWidth="1" outlineLevel="1"/>
    <col min="36" max="36" width="1.42578125" style="17" hidden="1" customWidth="1" outlineLevel="1"/>
    <col min="37" max="37" width="7.7109375" style="17" customWidth="1" collapsed="1"/>
    <col min="38" max="38" width="1.42578125" style="17" customWidth="1"/>
    <col min="39" max="39" width="7.7109375" style="17" customWidth="1"/>
    <col min="40" max="40" width="1.42578125" style="17" customWidth="1"/>
    <col min="41" max="41" width="7.7109375" style="17" customWidth="1"/>
    <col min="42" max="42" width="1.42578125" style="17" customWidth="1"/>
    <col min="43" max="43" width="7.7109375" style="17" customWidth="1"/>
    <col min="44" max="44" width="1.42578125" style="17" customWidth="1"/>
    <col min="45" max="45" width="7.7109375" style="17" customWidth="1"/>
    <col min="46" max="46" width="1.42578125" style="17" customWidth="1"/>
    <col min="47" max="47" width="7.7109375" style="17" customWidth="1"/>
    <col min="48" max="48" width="1.42578125" style="17" customWidth="1"/>
    <col min="49" max="49" width="1" style="17" customWidth="1"/>
    <col min="50" max="50" width="32.7109375" style="17" customWidth="1"/>
    <col min="51" max="16384" width="9.28515625" style="17"/>
  </cols>
  <sheetData>
    <row r="1" spans="2:54" x14ac:dyDescent="0.2">
      <c r="B1" s="18" t="s">
        <v>121</v>
      </c>
      <c r="C1" s="18"/>
      <c r="D1" s="19"/>
      <c r="E1" s="19"/>
      <c r="F1" s="19"/>
      <c r="G1" s="19"/>
      <c r="H1" s="19"/>
      <c r="I1" s="19"/>
      <c r="J1" s="19"/>
      <c r="K1" s="19"/>
      <c r="L1" s="19"/>
    </row>
    <row r="2" spans="2:54" x14ac:dyDescent="0.2">
      <c r="B2" s="94" t="s">
        <v>122</v>
      </c>
      <c r="C2" s="18"/>
      <c r="D2" s="19"/>
      <c r="E2" s="19"/>
      <c r="F2" s="19"/>
      <c r="G2" s="19"/>
      <c r="H2" s="19"/>
      <c r="I2" s="19"/>
      <c r="J2" s="19"/>
      <c r="K2" s="19"/>
      <c r="L2" s="19"/>
    </row>
    <row r="3" spans="2:54" ht="6" customHeight="1" x14ac:dyDescent="0.2">
      <c r="B3" s="19"/>
      <c r="C3" s="19"/>
      <c r="D3" s="19"/>
      <c r="E3" s="19"/>
      <c r="F3" s="19"/>
      <c r="G3" s="19"/>
      <c r="H3" s="19"/>
      <c r="I3" s="19"/>
      <c r="J3" s="19"/>
      <c r="K3" s="19"/>
      <c r="L3" s="19"/>
    </row>
    <row r="4" spans="2:54" ht="6" customHeight="1" x14ac:dyDescent="0.2">
      <c r="B4" s="20"/>
      <c r="C4" s="20"/>
      <c r="D4" s="20"/>
      <c r="E4" s="20"/>
      <c r="F4" s="20"/>
      <c r="G4" s="20"/>
      <c r="H4" s="20"/>
      <c r="I4" s="20"/>
      <c r="J4" s="20"/>
      <c r="K4" s="20"/>
      <c r="L4" s="20"/>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row>
    <row r="5" spans="2:54" ht="6" customHeight="1" x14ac:dyDescent="0.2">
      <c r="B5" s="19"/>
      <c r="C5" s="19"/>
      <c r="D5" s="19"/>
      <c r="E5" s="19"/>
      <c r="F5" s="19"/>
      <c r="G5" s="19"/>
      <c r="H5" s="19"/>
      <c r="I5" s="19"/>
      <c r="J5" s="19"/>
      <c r="K5" s="19"/>
      <c r="L5" s="19"/>
    </row>
    <row r="6" spans="2:54" ht="12.75" customHeight="1" x14ac:dyDescent="0.2">
      <c r="B6" s="235" t="s">
        <v>35</v>
      </c>
      <c r="C6" s="235"/>
      <c r="D6" s="235"/>
      <c r="E6" s="70">
        <v>2003</v>
      </c>
      <c r="F6" s="71"/>
      <c r="G6" s="70">
        <v>2004</v>
      </c>
      <c r="H6" s="71"/>
      <c r="I6" s="70">
        <v>2005</v>
      </c>
      <c r="J6" s="71"/>
      <c r="K6" s="70">
        <v>2006</v>
      </c>
      <c r="L6" s="71"/>
      <c r="M6" s="70">
        <v>2007</v>
      </c>
      <c r="N6" s="71"/>
      <c r="O6" s="70">
        <v>2008</v>
      </c>
      <c r="P6" s="71"/>
      <c r="Q6" s="70">
        <v>2009</v>
      </c>
      <c r="R6" s="71"/>
      <c r="S6" s="70">
        <v>2010</v>
      </c>
      <c r="T6" s="71"/>
      <c r="U6" s="70">
        <v>2011</v>
      </c>
      <c r="V6" s="71"/>
      <c r="W6" s="70">
        <v>2012</v>
      </c>
      <c r="X6" s="71"/>
      <c r="Y6" s="70">
        <v>2013</v>
      </c>
      <c r="Z6" s="19"/>
      <c r="AA6" s="70">
        <v>2014</v>
      </c>
      <c r="AB6" s="19"/>
      <c r="AC6" s="70">
        <v>2015</v>
      </c>
      <c r="AD6" s="19"/>
      <c r="AE6" s="70">
        <v>2016</v>
      </c>
      <c r="AF6" s="19"/>
      <c r="AG6" s="70">
        <v>2017</v>
      </c>
      <c r="AH6" s="19"/>
      <c r="AI6" s="70">
        <v>2018</v>
      </c>
      <c r="AJ6" s="19"/>
      <c r="AK6" s="70">
        <v>2019</v>
      </c>
      <c r="AL6" s="19"/>
      <c r="AM6" s="70">
        <v>2020</v>
      </c>
      <c r="AN6" s="19"/>
      <c r="AO6" s="70">
        <v>2021</v>
      </c>
      <c r="AP6" s="19"/>
      <c r="AQ6" s="70">
        <v>2022</v>
      </c>
      <c r="AR6" s="19"/>
      <c r="AS6" s="70" t="s">
        <v>153</v>
      </c>
      <c r="AT6" s="19"/>
      <c r="AU6" s="70">
        <v>2024</v>
      </c>
      <c r="AV6" s="19"/>
      <c r="AW6" s="235" t="s">
        <v>38</v>
      </c>
      <c r="AX6" s="235"/>
    </row>
    <row r="7" spans="2:54" ht="12.75" customHeight="1" x14ac:dyDescent="0.2">
      <c r="B7" s="237" t="s">
        <v>36</v>
      </c>
      <c r="C7" s="237"/>
      <c r="D7" s="237" t="s">
        <v>36</v>
      </c>
      <c r="E7" s="23"/>
      <c r="F7" s="24"/>
      <c r="G7" s="23"/>
      <c r="H7" s="24"/>
      <c r="I7" s="23"/>
      <c r="J7" s="24"/>
      <c r="K7" s="23"/>
      <c r="L7" s="24"/>
      <c r="M7" s="23"/>
      <c r="N7" s="24"/>
      <c r="O7" s="23"/>
      <c r="P7" s="24"/>
      <c r="Q7" s="23"/>
      <c r="R7" s="24"/>
      <c r="S7" s="23"/>
      <c r="T7" s="24"/>
      <c r="U7" s="23"/>
      <c r="V7" s="24"/>
      <c r="W7" s="23"/>
      <c r="X7" s="24"/>
      <c r="Y7" s="23"/>
      <c r="Z7" s="24"/>
      <c r="AA7" s="23"/>
      <c r="AB7" s="24"/>
      <c r="AC7" s="23"/>
      <c r="AD7" s="24"/>
      <c r="AE7" s="23"/>
      <c r="AF7" s="24"/>
      <c r="AG7" s="23"/>
      <c r="AH7" s="24"/>
      <c r="AI7" s="23"/>
      <c r="AJ7" s="24"/>
      <c r="AK7" s="23"/>
      <c r="AL7" s="24"/>
      <c r="AM7" s="23"/>
      <c r="AN7" s="24"/>
      <c r="AO7" s="23"/>
      <c r="AP7" s="24"/>
      <c r="AQ7" s="23"/>
      <c r="AR7" s="24"/>
      <c r="AS7" s="23"/>
      <c r="AT7" s="24"/>
      <c r="AU7" s="23"/>
      <c r="AV7" s="24"/>
      <c r="AW7" s="22"/>
      <c r="AX7" s="22" t="s">
        <v>37</v>
      </c>
    </row>
    <row r="8" spans="2:54" ht="6" customHeight="1" x14ac:dyDescent="0.2">
      <c r="B8" s="14"/>
      <c r="C8" s="14"/>
      <c r="D8" s="14"/>
      <c r="E8" s="25"/>
      <c r="F8" s="25"/>
      <c r="G8" s="25"/>
      <c r="H8" s="25"/>
      <c r="I8" s="25"/>
      <c r="J8" s="25"/>
      <c r="K8" s="25"/>
      <c r="L8" s="25"/>
      <c r="M8" s="25"/>
      <c r="N8" s="25"/>
      <c r="O8" s="25"/>
      <c r="P8" s="25"/>
      <c r="Q8" s="25"/>
      <c r="R8" s="25"/>
      <c r="S8" s="25"/>
      <c r="T8" s="25"/>
      <c r="U8" s="25"/>
      <c r="V8" s="25"/>
      <c r="W8" s="25"/>
      <c r="X8" s="25"/>
      <c r="Y8" s="25"/>
      <c r="Z8" s="14"/>
      <c r="AA8" s="25"/>
      <c r="AB8" s="14"/>
      <c r="AC8" s="25"/>
      <c r="AD8" s="14"/>
      <c r="AE8" s="25"/>
      <c r="AF8" s="14"/>
      <c r="AG8" s="25"/>
      <c r="AH8" s="14"/>
      <c r="AI8" s="25"/>
      <c r="AJ8" s="14"/>
      <c r="AK8" s="25"/>
      <c r="AL8" s="14"/>
      <c r="AM8" s="25"/>
      <c r="AN8" s="14"/>
      <c r="AO8" s="25"/>
      <c r="AP8" s="14"/>
      <c r="AQ8" s="25"/>
      <c r="AR8" s="14"/>
      <c r="AS8" s="25"/>
      <c r="AT8" s="14"/>
      <c r="AU8" s="25"/>
      <c r="AV8" s="14"/>
      <c r="AW8" s="14"/>
      <c r="AX8" s="14"/>
    </row>
    <row r="9" spans="2:54" ht="10.5" customHeight="1" x14ac:dyDescent="0.2">
      <c r="B9" s="13">
        <v>1</v>
      </c>
      <c r="C9" s="16"/>
      <c r="D9" s="14" t="s">
        <v>0</v>
      </c>
      <c r="E9" s="93" t="s">
        <v>43</v>
      </c>
      <c r="F9" s="53"/>
      <c r="G9" s="93" t="s">
        <v>43</v>
      </c>
      <c r="H9" s="53"/>
      <c r="I9" s="93" t="s">
        <v>43</v>
      </c>
      <c r="J9" s="53"/>
      <c r="K9" s="93" t="s">
        <v>43</v>
      </c>
      <c r="L9" s="53"/>
      <c r="M9" s="93" t="s">
        <v>43</v>
      </c>
      <c r="N9" s="53"/>
      <c r="O9" s="53">
        <v>7658.6933974234953</v>
      </c>
      <c r="P9" s="53"/>
      <c r="Q9" s="53">
        <v>6145.0770681564572</v>
      </c>
      <c r="R9" s="54"/>
      <c r="S9" s="53">
        <v>6700.1758838755586</v>
      </c>
      <c r="T9" s="53"/>
      <c r="U9" s="53">
        <v>7312.5242610475007</v>
      </c>
      <c r="V9" s="53"/>
      <c r="W9" s="53">
        <v>7079.4395988001133</v>
      </c>
      <c r="X9" s="77"/>
      <c r="Y9" s="53">
        <v>6772.1055502817462</v>
      </c>
      <c r="Z9" s="27"/>
      <c r="AA9" s="53">
        <v>7378.623325782849</v>
      </c>
      <c r="AB9" s="27"/>
      <c r="AC9" s="53">
        <v>7224.1541304244893</v>
      </c>
      <c r="AD9" s="27"/>
      <c r="AE9" s="53">
        <v>6801.2543793888663</v>
      </c>
      <c r="AF9" s="56"/>
      <c r="AG9" s="53">
        <v>7018.5198449932168</v>
      </c>
      <c r="AH9" s="108"/>
      <c r="AI9" s="93">
        <v>7537.2534129432433</v>
      </c>
      <c r="AJ9" s="56"/>
      <c r="AK9" s="93">
        <v>7435.1690825326787</v>
      </c>
      <c r="AL9" s="27"/>
      <c r="AM9" s="53">
        <v>7258.0361630774851</v>
      </c>
      <c r="AN9" s="27"/>
      <c r="AO9" s="53">
        <v>7401.3870067549069</v>
      </c>
      <c r="AP9" s="72"/>
      <c r="AQ9" s="53">
        <v>7500.6683329571069</v>
      </c>
      <c r="AR9" s="108"/>
      <c r="AS9" s="93">
        <v>7180.3390463282794</v>
      </c>
      <c r="AT9" s="27"/>
      <c r="AU9" s="53">
        <v>7610.922722628291</v>
      </c>
      <c r="AV9" s="27"/>
      <c r="AW9" s="56"/>
      <c r="AX9" s="14" t="s">
        <v>31</v>
      </c>
      <c r="AY9" s="186"/>
      <c r="AZ9" s="33"/>
      <c r="BA9" s="33"/>
      <c r="BB9" s="33"/>
    </row>
    <row r="10" spans="2:54" ht="10.5" customHeight="1" x14ac:dyDescent="0.2">
      <c r="B10" s="13">
        <v>2</v>
      </c>
      <c r="C10" s="13"/>
      <c r="D10" s="14" t="s">
        <v>1</v>
      </c>
      <c r="E10" s="93" t="s">
        <v>43</v>
      </c>
      <c r="F10" s="53"/>
      <c r="G10" s="93" t="s">
        <v>43</v>
      </c>
      <c r="H10" s="53"/>
      <c r="I10" s="93" t="s">
        <v>43</v>
      </c>
      <c r="J10" s="53"/>
      <c r="K10" s="93" t="s">
        <v>43</v>
      </c>
      <c r="L10" s="53"/>
      <c r="M10" s="93" t="s">
        <v>43</v>
      </c>
      <c r="N10" s="53"/>
      <c r="O10" s="53">
        <v>7487.8372910302132</v>
      </c>
      <c r="P10" s="53"/>
      <c r="Q10" s="53">
        <v>6407.0267340247401</v>
      </c>
      <c r="R10" s="54"/>
      <c r="S10" s="53">
        <v>7109.5594851315691</v>
      </c>
      <c r="T10" s="53"/>
      <c r="U10" s="53">
        <v>7287.4883362672317</v>
      </c>
      <c r="V10" s="53"/>
      <c r="W10" s="53">
        <v>6977.5338064738207</v>
      </c>
      <c r="X10" s="77"/>
      <c r="Y10" s="53">
        <v>6666.7030204323737</v>
      </c>
      <c r="Z10" s="27"/>
      <c r="AA10" s="53">
        <v>7035.5665846673328</v>
      </c>
      <c r="AB10" s="27"/>
      <c r="AC10" s="53">
        <v>6759.3757370675012</v>
      </c>
      <c r="AD10" s="27"/>
      <c r="AE10" s="53">
        <v>6753.0541812383444</v>
      </c>
      <c r="AF10" s="56"/>
      <c r="AG10" s="53">
        <v>6339.0161152096171</v>
      </c>
      <c r="AH10" s="108"/>
      <c r="AI10" s="93">
        <v>7249.2075637623266</v>
      </c>
      <c r="AJ10" s="56"/>
      <c r="AK10" s="93">
        <v>7276.0559974381677</v>
      </c>
      <c r="AL10" s="27"/>
      <c r="AM10" s="53">
        <v>6888.0317493437324</v>
      </c>
      <c r="AN10" s="27"/>
      <c r="AO10" s="53">
        <v>7795.780668379447</v>
      </c>
      <c r="AP10" s="72"/>
      <c r="AQ10" s="53">
        <v>8157.2775215897618</v>
      </c>
      <c r="AR10" s="108"/>
      <c r="AS10" s="93">
        <v>7134.5224806616679</v>
      </c>
      <c r="AT10" s="27"/>
      <c r="AU10" s="53">
        <v>7420.732271552235</v>
      </c>
      <c r="AV10" s="27"/>
      <c r="AW10" s="56"/>
      <c r="AX10" s="14" t="s">
        <v>32</v>
      </c>
      <c r="AY10" s="186"/>
      <c r="AZ10" s="33"/>
      <c r="BA10" s="33"/>
      <c r="BB10" s="33"/>
    </row>
    <row r="11" spans="2:54" ht="10.5" customHeight="1" x14ac:dyDescent="0.2">
      <c r="B11" s="13">
        <v>3</v>
      </c>
      <c r="C11" s="13"/>
      <c r="D11" s="14" t="s">
        <v>2</v>
      </c>
      <c r="E11" s="93" t="s">
        <v>43</v>
      </c>
      <c r="F11" s="53"/>
      <c r="G11" s="93" t="s">
        <v>43</v>
      </c>
      <c r="H11" s="53"/>
      <c r="I11" s="93" t="s">
        <v>43</v>
      </c>
      <c r="J11" s="53"/>
      <c r="K11" s="93" t="s">
        <v>43</v>
      </c>
      <c r="L11" s="53"/>
      <c r="M11" s="93" t="s">
        <v>43</v>
      </c>
      <c r="N11" s="53"/>
      <c r="O11" s="53">
        <v>6866.5094382770485</v>
      </c>
      <c r="P11" s="53"/>
      <c r="Q11" s="53">
        <v>6042.5530765946196</v>
      </c>
      <c r="R11" s="54"/>
      <c r="S11" s="53">
        <v>6655.5997521076915</v>
      </c>
      <c r="T11" s="53"/>
      <c r="U11" s="53">
        <v>6430.7320653028082</v>
      </c>
      <c r="V11" s="53"/>
      <c r="W11" s="53">
        <v>6425.0503239663849</v>
      </c>
      <c r="X11" s="77"/>
      <c r="Y11" s="53">
        <v>6511.2807570812656</v>
      </c>
      <c r="Z11" s="27"/>
      <c r="AA11" s="53">
        <v>6343.8417337571709</v>
      </c>
      <c r="AB11" s="27"/>
      <c r="AC11" s="53">
        <v>6056.3526057176332</v>
      </c>
      <c r="AD11" s="27"/>
      <c r="AE11" s="53">
        <v>5776.0984666061522</v>
      </c>
      <c r="AF11" s="56"/>
      <c r="AG11" s="53">
        <v>5643.8564514540521</v>
      </c>
      <c r="AH11" s="108"/>
      <c r="AI11" s="93">
        <v>6575.9456753855056</v>
      </c>
      <c r="AJ11" s="56"/>
      <c r="AK11" s="93">
        <v>6496.0665066069951</v>
      </c>
      <c r="AL11" s="27"/>
      <c r="AM11" s="53">
        <v>6551.9757139517642</v>
      </c>
      <c r="AN11" s="27"/>
      <c r="AO11" s="53">
        <v>7057.7007171652958</v>
      </c>
      <c r="AP11" s="27"/>
      <c r="AQ11" s="53">
        <v>7145.3207684963845</v>
      </c>
      <c r="AR11" s="108"/>
      <c r="AS11" s="93">
        <v>7185.3899404445856</v>
      </c>
      <c r="AT11" s="27"/>
      <c r="AU11" s="53"/>
      <c r="AV11" s="27"/>
      <c r="AW11" s="56"/>
      <c r="AX11" s="14" t="s">
        <v>33</v>
      </c>
      <c r="AY11" s="186"/>
      <c r="AZ11" s="33"/>
      <c r="BA11" s="33"/>
      <c r="BB11" s="33"/>
    </row>
    <row r="12" spans="2:54" ht="10.5" customHeight="1" x14ac:dyDescent="0.2">
      <c r="B12" s="13">
        <v>4</v>
      </c>
      <c r="C12" s="13"/>
      <c r="D12" s="14" t="s">
        <v>3</v>
      </c>
      <c r="E12" s="93" t="s">
        <v>43</v>
      </c>
      <c r="F12" s="53"/>
      <c r="G12" s="93" t="s">
        <v>43</v>
      </c>
      <c r="H12" s="53"/>
      <c r="I12" s="93" t="s">
        <v>43</v>
      </c>
      <c r="J12" s="53"/>
      <c r="K12" s="93" t="s">
        <v>43</v>
      </c>
      <c r="L12" s="53"/>
      <c r="M12" s="93" t="s">
        <v>43</v>
      </c>
      <c r="N12" s="53"/>
      <c r="O12" s="53">
        <v>6429.7504872692143</v>
      </c>
      <c r="P12" s="53"/>
      <c r="Q12" s="53">
        <v>6934.7575062242158</v>
      </c>
      <c r="R12" s="54"/>
      <c r="S12" s="53">
        <v>7191.1703768851867</v>
      </c>
      <c r="T12" s="53"/>
      <c r="U12" s="53">
        <v>6849.3264555824535</v>
      </c>
      <c r="V12" s="53"/>
      <c r="W12" s="53">
        <v>6472.2927211630995</v>
      </c>
      <c r="X12" s="77"/>
      <c r="Y12" s="53">
        <v>6640.2359560233153</v>
      </c>
      <c r="Z12" s="27"/>
      <c r="AA12" s="53">
        <v>6746.7652368901954</v>
      </c>
      <c r="AB12" s="27"/>
      <c r="AC12" s="53">
        <v>6527.6568496136642</v>
      </c>
      <c r="AD12" s="27"/>
      <c r="AE12" s="53">
        <v>6735.1086133460794</v>
      </c>
      <c r="AF12" s="56"/>
      <c r="AG12" s="53">
        <v>6563.3323886590233</v>
      </c>
      <c r="AH12" s="108"/>
      <c r="AI12" s="93">
        <v>7146.7503992899801</v>
      </c>
      <c r="AJ12" s="56"/>
      <c r="AK12" s="93">
        <v>7022.6684996601552</v>
      </c>
      <c r="AL12" s="27"/>
      <c r="AM12" s="53">
        <v>6974.9542949447596</v>
      </c>
      <c r="AN12" s="27"/>
      <c r="AO12" s="53">
        <v>6901.5222311845991</v>
      </c>
      <c r="AP12" s="27"/>
      <c r="AQ12" s="53">
        <v>7020.460160869563</v>
      </c>
      <c r="AR12" s="108"/>
      <c r="AS12" s="93">
        <v>7261.9214221311113</v>
      </c>
      <c r="AT12" s="27"/>
      <c r="AU12" s="53"/>
      <c r="AV12" s="27"/>
      <c r="AW12" s="56"/>
      <c r="AX12" s="14" t="s">
        <v>34</v>
      </c>
      <c r="AY12" s="186"/>
      <c r="AZ12" s="33"/>
      <c r="BA12" s="33"/>
      <c r="BB12" s="33"/>
    </row>
    <row r="13" spans="2:54" ht="6" customHeight="1" x14ac:dyDescent="0.2">
      <c r="B13" s="13"/>
      <c r="C13" s="13"/>
      <c r="D13" s="14"/>
      <c r="E13" s="30"/>
      <c r="F13" s="30"/>
      <c r="G13" s="30"/>
      <c r="H13" s="30"/>
      <c r="I13" s="30"/>
      <c r="J13" s="30"/>
      <c r="K13" s="30"/>
      <c r="L13" s="30"/>
      <c r="M13" s="30"/>
      <c r="N13" s="30"/>
      <c r="O13" s="30"/>
      <c r="P13" s="30"/>
      <c r="Q13" s="30"/>
      <c r="R13" s="30"/>
      <c r="S13" s="30"/>
      <c r="T13" s="89"/>
      <c r="U13" s="30"/>
      <c r="V13" s="89"/>
      <c r="W13" s="30"/>
      <c r="X13" s="77"/>
      <c r="Y13" s="30"/>
      <c r="Z13" s="27"/>
      <c r="AA13" s="30"/>
      <c r="AB13" s="27"/>
      <c r="AC13" s="30"/>
      <c r="AD13" s="27"/>
      <c r="AE13" s="30"/>
      <c r="AF13" s="27"/>
      <c r="AG13" s="30"/>
      <c r="AH13" s="108"/>
      <c r="AI13" s="155"/>
      <c r="AJ13" s="27"/>
      <c r="AK13" s="155"/>
      <c r="AL13" s="27"/>
      <c r="AM13" s="30"/>
      <c r="AN13" s="27"/>
      <c r="AO13" s="30"/>
      <c r="AP13" s="27"/>
      <c r="AQ13" s="30"/>
      <c r="AR13" s="108"/>
      <c r="AS13" s="155"/>
      <c r="AT13" s="27"/>
      <c r="AU13" s="30"/>
      <c r="AV13" s="27"/>
      <c r="AW13" s="25"/>
      <c r="AX13" s="28"/>
      <c r="AY13" s="186"/>
      <c r="AZ13" s="33"/>
    </row>
    <row r="14" spans="2:54" ht="11.25" customHeight="1" x14ac:dyDescent="0.2">
      <c r="B14" s="13">
        <v>5</v>
      </c>
      <c r="C14" s="13"/>
      <c r="D14" s="15" t="s">
        <v>14</v>
      </c>
      <c r="E14" s="55">
        <v>23959.842266666699</v>
      </c>
      <c r="F14" s="26"/>
      <c r="G14" s="55">
        <v>24474.824619999999</v>
      </c>
      <c r="H14" s="26"/>
      <c r="I14" s="55">
        <v>26394.643489999999</v>
      </c>
      <c r="J14" s="26"/>
      <c r="K14" s="55">
        <v>27844.676356314612</v>
      </c>
      <c r="L14" s="26"/>
      <c r="M14" s="55">
        <v>29163.762900000002</v>
      </c>
      <c r="N14" s="55"/>
      <c r="O14" s="55">
        <v>28442.790613999972</v>
      </c>
      <c r="P14" s="55"/>
      <c r="Q14" s="55">
        <v>25529.414385000033</v>
      </c>
      <c r="R14" s="54"/>
      <c r="S14" s="55">
        <v>27656.505498000006</v>
      </c>
      <c r="T14" s="55"/>
      <c r="U14" s="55">
        <v>27880.071118199994</v>
      </c>
      <c r="V14" s="55"/>
      <c r="W14" s="55">
        <v>26954.316450403418</v>
      </c>
      <c r="X14" s="77"/>
      <c r="Y14" s="55">
        <v>26590.325283818704</v>
      </c>
      <c r="Z14" s="97"/>
      <c r="AA14" s="55">
        <v>27504.796881097547</v>
      </c>
      <c r="AB14" s="97"/>
      <c r="AC14" s="55">
        <v>26567.53932282329</v>
      </c>
      <c r="AD14" s="27"/>
      <c r="AE14" s="55">
        <v>26065.515640579441</v>
      </c>
      <c r="AF14" s="97"/>
      <c r="AG14" s="55">
        <v>25564.724800315907</v>
      </c>
      <c r="AH14" s="109"/>
      <c r="AI14" s="55">
        <v>28509.157051381055</v>
      </c>
      <c r="AJ14" s="107"/>
      <c r="AK14" s="55">
        <v>28229.960086237996</v>
      </c>
      <c r="AL14" s="97"/>
      <c r="AM14" s="55">
        <v>27672.997921317743</v>
      </c>
      <c r="AN14" s="97"/>
      <c r="AO14" s="55">
        <v>29156.390623484251</v>
      </c>
      <c r="AP14" s="97"/>
      <c r="AQ14" s="55">
        <v>29823.726783912818</v>
      </c>
      <c r="AR14" s="109"/>
      <c r="AS14" s="55">
        <v>28762.172889565645</v>
      </c>
      <c r="AT14" s="97"/>
      <c r="AU14" s="55">
        <v>15031.654994180526</v>
      </c>
      <c r="AV14" s="97"/>
      <c r="AW14" s="25"/>
      <c r="AX14" s="15" t="s">
        <v>28</v>
      </c>
      <c r="AY14" s="186"/>
      <c r="AZ14" s="33"/>
    </row>
    <row r="15" spans="2:54" ht="6" customHeight="1" x14ac:dyDescent="0.2">
      <c r="B15" s="34"/>
      <c r="C15" s="34"/>
      <c r="D15" s="35"/>
      <c r="E15" s="36"/>
      <c r="F15" s="37"/>
      <c r="G15" s="36"/>
      <c r="H15" s="37"/>
      <c r="I15" s="36"/>
      <c r="J15" s="37"/>
      <c r="K15" s="36"/>
      <c r="L15" s="37"/>
      <c r="M15" s="37"/>
      <c r="N15" s="38"/>
      <c r="O15" s="36"/>
      <c r="P15" s="37"/>
      <c r="Q15" s="36"/>
      <c r="R15" s="37"/>
      <c r="S15" s="36"/>
      <c r="T15" s="39"/>
      <c r="U15" s="36"/>
      <c r="V15" s="39"/>
      <c r="W15" s="36"/>
      <c r="X15" s="40"/>
      <c r="Y15" s="36"/>
      <c r="Z15" s="40"/>
      <c r="AA15" s="36"/>
      <c r="AB15" s="40"/>
      <c r="AC15" s="36"/>
      <c r="AD15" s="40"/>
      <c r="AE15" s="36"/>
      <c r="AF15" s="40"/>
      <c r="AG15" s="36"/>
      <c r="AH15" s="40"/>
      <c r="AI15" s="156"/>
      <c r="AJ15" s="40"/>
      <c r="AK15" s="156"/>
      <c r="AL15" s="40"/>
      <c r="AM15" s="36"/>
      <c r="AN15" s="40"/>
      <c r="AO15" s="36"/>
      <c r="AP15" s="40"/>
      <c r="AQ15" s="36"/>
      <c r="AR15" s="40"/>
      <c r="AS15" s="36"/>
      <c r="AT15" s="40"/>
      <c r="AU15" s="36"/>
      <c r="AV15" s="40"/>
      <c r="AW15" s="41"/>
      <c r="AX15" s="35"/>
      <c r="AY15" s="186"/>
    </row>
    <row r="16" spans="2:54" ht="6" customHeight="1" x14ac:dyDescent="0.2">
      <c r="B16" s="13"/>
      <c r="C16" s="13"/>
      <c r="D16" s="28"/>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157"/>
      <c r="AJ16" s="157"/>
      <c r="AK16" s="157"/>
      <c r="AL16" s="157"/>
      <c r="AM16" s="25"/>
      <c r="AN16" s="25"/>
      <c r="AO16" s="25"/>
      <c r="AP16" s="25"/>
      <c r="AQ16" s="25"/>
      <c r="AR16" s="25"/>
      <c r="AS16" s="25"/>
      <c r="AT16" s="25"/>
      <c r="AU16" s="25"/>
      <c r="AV16" s="25"/>
      <c r="AW16" s="25"/>
      <c r="AX16" s="28"/>
      <c r="AY16" s="186"/>
    </row>
    <row r="17" spans="2:57" s="42" customFormat="1" ht="12.75" customHeight="1" x14ac:dyDescent="0.2">
      <c r="B17" s="235" t="s">
        <v>39</v>
      </c>
      <c r="C17" s="235"/>
      <c r="D17" s="235"/>
      <c r="E17" s="232"/>
      <c r="F17" s="232"/>
      <c r="G17" s="232"/>
      <c r="H17" s="232"/>
      <c r="I17" s="232"/>
      <c r="J17" s="232"/>
      <c r="K17" s="232"/>
      <c r="L17" s="232"/>
      <c r="M17" s="232"/>
      <c r="N17" s="232"/>
      <c r="O17" s="232"/>
      <c r="P17" s="232"/>
      <c r="Q17" s="232"/>
      <c r="R17" s="232"/>
      <c r="S17" s="232"/>
      <c r="T17" s="232"/>
      <c r="U17" s="13"/>
      <c r="V17" s="13"/>
      <c r="W17" s="232"/>
      <c r="X17" s="232"/>
      <c r="Y17" s="232"/>
      <c r="Z17" s="232"/>
      <c r="AA17" s="232"/>
      <c r="AB17" s="232"/>
      <c r="AC17" s="232"/>
      <c r="AD17" s="232"/>
      <c r="AE17" s="232"/>
      <c r="AF17" s="232"/>
      <c r="AG17" s="232"/>
      <c r="AH17" s="232"/>
      <c r="AI17" s="238"/>
      <c r="AJ17" s="238"/>
      <c r="AK17" s="238"/>
      <c r="AL17" s="238"/>
      <c r="AM17" s="232"/>
      <c r="AN17" s="232"/>
      <c r="AO17" s="232"/>
      <c r="AP17" s="232"/>
      <c r="AQ17" s="232"/>
      <c r="AR17" s="232"/>
      <c r="AS17" s="232"/>
      <c r="AT17" s="232"/>
      <c r="AU17" s="232"/>
      <c r="AV17" s="232"/>
      <c r="AW17" s="235" t="s">
        <v>41</v>
      </c>
      <c r="AX17" s="235"/>
      <c r="AY17" s="186"/>
    </row>
    <row r="18" spans="2:57" s="42" customFormat="1" ht="12.75" customHeight="1" x14ac:dyDescent="0.2">
      <c r="B18" s="235" t="s">
        <v>40</v>
      </c>
      <c r="C18" s="235"/>
      <c r="D18" s="235"/>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58"/>
      <c r="AJ18" s="158"/>
      <c r="AK18" s="158"/>
      <c r="AL18" s="158"/>
      <c r="AM18" s="13"/>
      <c r="AN18" s="13"/>
      <c r="AO18" s="13"/>
      <c r="AP18" s="13"/>
      <c r="AQ18" s="13"/>
      <c r="AR18" s="13"/>
      <c r="AS18" s="13"/>
      <c r="AT18" s="13"/>
      <c r="AU18" s="13"/>
      <c r="AV18" s="13"/>
      <c r="AW18" s="235" t="s">
        <v>42</v>
      </c>
      <c r="AX18" s="235"/>
      <c r="AY18" s="186"/>
    </row>
    <row r="19" spans="2:57" ht="4.5" customHeight="1" x14ac:dyDescent="0.2">
      <c r="B19" s="44"/>
      <c r="C19" s="44"/>
      <c r="D19" s="44"/>
      <c r="E19" s="44"/>
      <c r="F19" s="44"/>
      <c r="G19" s="44"/>
      <c r="H19" s="44"/>
      <c r="I19" s="44"/>
      <c r="J19" s="44"/>
      <c r="K19" s="44"/>
      <c r="L19" s="44"/>
      <c r="M19" s="44"/>
      <c r="N19" s="44"/>
      <c r="O19" s="44"/>
      <c r="P19" s="44"/>
      <c r="Q19" s="44"/>
      <c r="R19" s="44"/>
      <c r="S19" s="44"/>
      <c r="T19" s="45"/>
      <c r="U19" s="44"/>
      <c r="V19" s="45"/>
      <c r="W19" s="44"/>
      <c r="X19" s="44"/>
      <c r="Y19" s="44"/>
      <c r="Z19" s="44"/>
      <c r="AA19" s="44"/>
      <c r="AB19" s="44"/>
      <c r="AC19" s="44"/>
      <c r="AD19" s="44"/>
      <c r="AE19" s="44"/>
      <c r="AF19" s="44"/>
      <c r="AG19" s="44"/>
      <c r="AH19" s="44"/>
      <c r="AI19" s="159"/>
      <c r="AJ19" s="159"/>
      <c r="AK19" s="159"/>
      <c r="AL19" s="159"/>
      <c r="AM19" s="44"/>
      <c r="AN19" s="44"/>
      <c r="AO19" s="44"/>
      <c r="AP19" s="44"/>
      <c r="AQ19" s="44"/>
      <c r="AR19" s="44"/>
      <c r="AS19" s="44"/>
      <c r="AT19" s="44"/>
      <c r="AU19" s="44"/>
      <c r="AV19" s="44"/>
      <c r="AW19" s="44"/>
      <c r="AX19" s="44"/>
      <c r="AY19" s="186"/>
    </row>
    <row r="20" spans="2:57" ht="10.5" customHeight="1" x14ac:dyDescent="0.2">
      <c r="B20" s="13">
        <v>6</v>
      </c>
      <c r="C20" s="16"/>
      <c r="D20" s="14" t="s">
        <v>0</v>
      </c>
      <c r="E20" s="93" t="s">
        <v>43</v>
      </c>
      <c r="F20" s="53"/>
      <c r="G20" s="93" t="s">
        <v>43</v>
      </c>
      <c r="H20" s="53"/>
      <c r="I20" s="93" t="s">
        <v>43</v>
      </c>
      <c r="J20" s="53"/>
      <c r="K20" s="93" t="s">
        <v>43</v>
      </c>
      <c r="L20" s="53"/>
      <c r="M20" s="93" t="s">
        <v>43</v>
      </c>
      <c r="N20" s="53"/>
      <c r="O20" s="53">
        <v>3618.6475168905936</v>
      </c>
      <c r="P20" s="53"/>
      <c r="Q20" s="53">
        <v>2790.0790649643172</v>
      </c>
      <c r="R20" s="54"/>
      <c r="S20" s="53">
        <v>3087.4081468779787</v>
      </c>
      <c r="T20" s="53"/>
      <c r="U20" s="53">
        <v>3217.2735244876949</v>
      </c>
      <c r="V20" s="53"/>
      <c r="W20" s="53">
        <v>3195.2629516403122</v>
      </c>
      <c r="X20" s="77"/>
      <c r="Y20" s="53">
        <v>2909.3848122782138</v>
      </c>
      <c r="Z20" s="27"/>
      <c r="AA20" s="53">
        <v>2974.5711610324765</v>
      </c>
      <c r="AB20" s="27"/>
      <c r="AC20" s="53">
        <v>2850.4497630288229</v>
      </c>
      <c r="AD20" s="27"/>
      <c r="AE20" s="53">
        <v>2768.9449915396463</v>
      </c>
      <c r="AF20" s="56"/>
      <c r="AG20" s="53">
        <v>2849.3503286743921</v>
      </c>
      <c r="AH20" s="108"/>
      <c r="AI20" s="93">
        <v>3071.2350023234649</v>
      </c>
      <c r="AJ20" s="56"/>
      <c r="AK20" s="93">
        <v>3045.6910551591686</v>
      </c>
      <c r="AL20" s="27"/>
      <c r="AM20" s="53">
        <v>3166.0302989231031</v>
      </c>
      <c r="AN20" s="27"/>
      <c r="AO20" s="53">
        <v>3012.8266585672877</v>
      </c>
      <c r="AP20" s="72"/>
      <c r="AQ20" s="53">
        <v>3106.2629434786732</v>
      </c>
      <c r="AR20" s="108"/>
      <c r="AS20" s="93">
        <v>3115.3014832873714</v>
      </c>
      <c r="AT20" s="27"/>
      <c r="AU20" s="53">
        <v>3075.269356102403</v>
      </c>
      <c r="AV20" s="27"/>
      <c r="AW20" s="56"/>
      <c r="AX20" s="14" t="s">
        <v>31</v>
      </c>
      <c r="AY20" s="186"/>
      <c r="AZ20" s="33"/>
    </row>
    <row r="21" spans="2:57" ht="10.5" customHeight="1" x14ac:dyDescent="0.2">
      <c r="B21" s="13">
        <v>7</v>
      </c>
      <c r="C21" s="13"/>
      <c r="D21" s="14" t="s">
        <v>1</v>
      </c>
      <c r="E21" s="93" t="s">
        <v>43</v>
      </c>
      <c r="F21" s="53"/>
      <c r="G21" s="93" t="s">
        <v>43</v>
      </c>
      <c r="H21" s="53"/>
      <c r="I21" s="93" t="s">
        <v>43</v>
      </c>
      <c r="J21" s="53"/>
      <c r="K21" s="93" t="s">
        <v>43</v>
      </c>
      <c r="L21" s="53"/>
      <c r="M21" s="93" t="s">
        <v>43</v>
      </c>
      <c r="N21" s="53"/>
      <c r="O21" s="53">
        <v>3631.9970253851907</v>
      </c>
      <c r="P21" s="53"/>
      <c r="Q21" s="53">
        <v>2964.2226565850642</v>
      </c>
      <c r="R21" s="54"/>
      <c r="S21" s="53">
        <v>3351.4788491193158</v>
      </c>
      <c r="T21" s="53"/>
      <c r="U21" s="53">
        <v>3288.2843179259053</v>
      </c>
      <c r="V21" s="53"/>
      <c r="W21" s="53">
        <v>3090.4834304821284</v>
      </c>
      <c r="X21" s="77"/>
      <c r="Y21" s="53">
        <v>2822.7485634077839</v>
      </c>
      <c r="Z21" s="27"/>
      <c r="AA21" s="53">
        <v>2905.9457569115525</v>
      </c>
      <c r="AB21" s="27"/>
      <c r="AC21" s="53">
        <v>2702.6917037481912</v>
      </c>
      <c r="AD21" s="27"/>
      <c r="AE21" s="53">
        <v>2783.906403528516</v>
      </c>
      <c r="AF21" s="56"/>
      <c r="AG21" s="53">
        <v>2585.5529912511497</v>
      </c>
      <c r="AH21" s="108"/>
      <c r="AI21" s="93">
        <v>2989.8243815293936</v>
      </c>
      <c r="AJ21" s="56"/>
      <c r="AK21" s="93">
        <v>2980.4209369135488</v>
      </c>
      <c r="AL21" s="27"/>
      <c r="AM21" s="53">
        <v>3007.3829794748208</v>
      </c>
      <c r="AN21" s="27"/>
      <c r="AO21" s="53">
        <v>3339.7097892481233</v>
      </c>
      <c r="AP21" s="72"/>
      <c r="AQ21" s="53">
        <v>3340.261291940205</v>
      </c>
      <c r="AR21" s="108"/>
      <c r="AS21" s="93">
        <v>3077.1571276468731</v>
      </c>
      <c r="AT21" s="27"/>
      <c r="AU21" s="53">
        <v>3207.4973061390351</v>
      </c>
      <c r="AV21" s="27"/>
      <c r="AW21" s="56"/>
      <c r="AX21" s="14" t="s">
        <v>32</v>
      </c>
      <c r="AY21" s="186"/>
      <c r="AZ21" s="33"/>
    </row>
    <row r="22" spans="2:57" ht="10.5" customHeight="1" x14ac:dyDescent="0.2">
      <c r="B22" s="13">
        <v>8</v>
      </c>
      <c r="C22" s="13"/>
      <c r="D22" s="14" t="s">
        <v>2</v>
      </c>
      <c r="E22" s="93" t="s">
        <v>43</v>
      </c>
      <c r="F22" s="53"/>
      <c r="G22" s="93" t="s">
        <v>43</v>
      </c>
      <c r="H22" s="53"/>
      <c r="I22" s="93" t="s">
        <v>43</v>
      </c>
      <c r="J22" s="53"/>
      <c r="K22" s="93" t="s">
        <v>43</v>
      </c>
      <c r="L22" s="53"/>
      <c r="M22" s="93" t="s">
        <v>43</v>
      </c>
      <c r="N22" s="53"/>
      <c r="O22" s="53">
        <v>3207.32967335579</v>
      </c>
      <c r="P22" s="53"/>
      <c r="Q22" s="53">
        <v>2677.6140459210951</v>
      </c>
      <c r="R22" s="54"/>
      <c r="S22" s="53">
        <v>2992.9591764118218</v>
      </c>
      <c r="T22" s="53"/>
      <c r="U22" s="53">
        <v>2838.8615404337443</v>
      </c>
      <c r="V22" s="53"/>
      <c r="W22" s="53">
        <v>2883.9190502957031</v>
      </c>
      <c r="X22" s="77"/>
      <c r="Y22" s="53">
        <v>2747.1642974885158</v>
      </c>
      <c r="Z22" s="27"/>
      <c r="AA22" s="53">
        <v>2743.3449061617212</v>
      </c>
      <c r="AB22" s="27"/>
      <c r="AC22" s="53">
        <v>2541.2056252303137</v>
      </c>
      <c r="AD22" s="27"/>
      <c r="AE22" s="53">
        <v>2675.5643245333322</v>
      </c>
      <c r="AF22" s="56"/>
      <c r="AG22" s="53">
        <v>2672.4155538234245</v>
      </c>
      <c r="AH22" s="108"/>
      <c r="AI22" s="93">
        <v>3026.577570433702</v>
      </c>
      <c r="AJ22" s="56"/>
      <c r="AK22" s="93">
        <v>2946.7296699103335</v>
      </c>
      <c r="AL22" s="27"/>
      <c r="AM22" s="53">
        <v>2981.2773808405641</v>
      </c>
      <c r="AN22" s="27"/>
      <c r="AO22" s="53">
        <v>3230.0261769735762</v>
      </c>
      <c r="AP22" s="27"/>
      <c r="AQ22" s="53">
        <v>3199.5135959417225</v>
      </c>
      <c r="AR22" s="108"/>
      <c r="AS22" s="93">
        <v>2872.0924770576357</v>
      </c>
      <c r="AT22" s="27"/>
      <c r="AU22" s="53"/>
      <c r="AV22" s="27"/>
      <c r="AW22" s="56"/>
      <c r="AX22" s="14" t="s">
        <v>33</v>
      </c>
      <c r="AY22" s="186"/>
      <c r="AZ22" s="33"/>
    </row>
    <row r="23" spans="2:57" ht="10.5" customHeight="1" x14ac:dyDescent="0.2">
      <c r="B23" s="13">
        <v>9</v>
      </c>
      <c r="C23" s="13"/>
      <c r="D23" s="14" t="s">
        <v>3</v>
      </c>
      <c r="E23" s="93" t="s">
        <v>43</v>
      </c>
      <c r="F23" s="53"/>
      <c r="G23" s="93" t="s">
        <v>43</v>
      </c>
      <c r="H23" s="53"/>
      <c r="I23" s="93" t="s">
        <v>43</v>
      </c>
      <c r="J23" s="53"/>
      <c r="K23" s="93" t="s">
        <v>43</v>
      </c>
      <c r="L23" s="53"/>
      <c r="M23" s="93" t="s">
        <v>43</v>
      </c>
      <c r="N23" s="53"/>
      <c r="O23" s="53">
        <v>2992.5099021865972</v>
      </c>
      <c r="P23" s="53"/>
      <c r="Q23" s="53">
        <v>3196.0306850095217</v>
      </c>
      <c r="R23" s="54"/>
      <c r="S23" s="53">
        <v>3223.0080021405156</v>
      </c>
      <c r="T23" s="53"/>
      <c r="U23" s="53">
        <v>3032.1652634106445</v>
      </c>
      <c r="V23" s="53"/>
      <c r="W23" s="53">
        <v>2883.4337905484026</v>
      </c>
      <c r="X23" s="77"/>
      <c r="Y23" s="53">
        <v>2841.491463926764</v>
      </c>
      <c r="Z23" s="27"/>
      <c r="AA23" s="53">
        <v>3037.2136385141062</v>
      </c>
      <c r="AB23" s="27"/>
      <c r="AC23" s="53">
        <v>2898.6864326674709</v>
      </c>
      <c r="AD23" s="27"/>
      <c r="AE23" s="53">
        <v>3097.2352611263791</v>
      </c>
      <c r="AF23" s="56"/>
      <c r="AG23" s="53">
        <v>3005.2420700876655</v>
      </c>
      <c r="AH23" s="108"/>
      <c r="AI23" s="93">
        <v>3271.3108720292848</v>
      </c>
      <c r="AJ23" s="56"/>
      <c r="AK23" s="93">
        <v>3051.4693678883368</v>
      </c>
      <c r="AL23" s="27"/>
      <c r="AM23" s="53">
        <v>3068.9102496879173</v>
      </c>
      <c r="AN23" s="27"/>
      <c r="AO23" s="53">
        <v>3136.8663537142329</v>
      </c>
      <c r="AP23" s="27"/>
      <c r="AQ23" s="53">
        <v>2948.3661537653657</v>
      </c>
      <c r="AR23" s="108"/>
      <c r="AS23" s="93">
        <v>2926.0538630424835</v>
      </c>
      <c r="AT23" s="27"/>
      <c r="AU23" s="53"/>
      <c r="AV23" s="27"/>
      <c r="AW23" s="25"/>
      <c r="AX23" s="14" t="s">
        <v>34</v>
      </c>
      <c r="AY23" s="186"/>
      <c r="AZ23" s="33"/>
    </row>
    <row r="24" spans="2:57" ht="6" customHeight="1" x14ac:dyDescent="0.2">
      <c r="B24" s="13"/>
      <c r="C24" s="13"/>
      <c r="D24" s="14"/>
      <c r="E24" s="30"/>
      <c r="F24" s="30"/>
      <c r="G24" s="30"/>
      <c r="H24" s="30"/>
      <c r="I24" s="30"/>
      <c r="J24" s="30"/>
      <c r="K24" s="30"/>
      <c r="L24" s="30"/>
      <c r="M24" s="30"/>
      <c r="N24" s="30"/>
      <c r="O24" s="30"/>
      <c r="P24" s="30"/>
      <c r="Q24" s="30"/>
      <c r="R24" s="30"/>
      <c r="S24" s="30"/>
      <c r="T24" s="89"/>
      <c r="U24" s="30"/>
      <c r="V24" s="89"/>
      <c r="W24" s="30"/>
      <c r="X24" s="77"/>
      <c r="Y24" s="30"/>
      <c r="Z24" s="27"/>
      <c r="AA24" s="30"/>
      <c r="AB24" s="27"/>
      <c r="AC24" s="30"/>
      <c r="AD24" s="27"/>
      <c r="AE24" s="30"/>
      <c r="AF24" s="27"/>
      <c r="AG24" s="30"/>
      <c r="AH24" s="108"/>
      <c r="AI24" s="155"/>
      <c r="AJ24" s="27"/>
      <c r="AK24" s="155"/>
      <c r="AL24" s="27"/>
      <c r="AM24" s="30"/>
      <c r="AN24" s="27"/>
      <c r="AO24" s="30"/>
      <c r="AP24" s="27"/>
      <c r="AQ24" s="30"/>
      <c r="AR24" s="108"/>
      <c r="AS24" s="155"/>
      <c r="AT24" s="27"/>
      <c r="AU24" s="30"/>
      <c r="AV24" s="27"/>
      <c r="AW24" s="25"/>
      <c r="AX24" s="28"/>
      <c r="AY24" s="186"/>
      <c r="AZ24" s="33"/>
    </row>
    <row r="25" spans="2:57" ht="11.25" customHeight="1" x14ac:dyDescent="0.2">
      <c r="B25" s="13">
        <v>10</v>
      </c>
      <c r="C25" s="13"/>
      <c r="D25" s="15" t="s">
        <v>14</v>
      </c>
      <c r="E25" s="55">
        <v>10824.755976666665</v>
      </c>
      <c r="F25" s="26"/>
      <c r="G25" s="55">
        <v>11139.511087999999</v>
      </c>
      <c r="H25" s="26"/>
      <c r="I25" s="55">
        <v>12076.191315</v>
      </c>
      <c r="J25" s="26"/>
      <c r="K25" s="55">
        <v>12729.931439158947</v>
      </c>
      <c r="L25" s="26"/>
      <c r="M25" s="55">
        <v>13443.186500000002</v>
      </c>
      <c r="N25" s="55"/>
      <c r="O25" s="55">
        <v>13450.48411781817</v>
      </c>
      <c r="P25" s="55"/>
      <c r="Q25" s="55">
        <v>11627.946452479999</v>
      </c>
      <c r="R25" s="54"/>
      <c r="S25" s="55">
        <v>12654.854174549631</v>
      </c>
      <c r="T25" s="55"/>
      <c r="U25" s="55">
        <v>12376.584646257988</v>
      </c>
      <c r="V25" s="55"/>
      <c r="W25" s="55">
        <v>12053.099222966546</v>
      </c>
      <c r="X25" s="77"/>
      <c r="Y25" s="55">
        <v>11320.789137101277</v>
      </c>
      <c r="Z25" s="97"/>
      <c r="AA25" s="55">
        <v>11661.075462619856</v>
      </c>
      <c r="AB25" s="97"/>
      <c r="AC25" s="55">
        <v>10993.033524674798</v>
      </c>
      <c r="AD25" s="27"/>
      <c r="AE25" s="55">
        <v>11325.650980727874</v>
      </c>
      <c r="AF25" s="97"/>
      <c r="AG25" s="55">
        <v>11112.560943836632</v>
      </c>
      <c r="AH25" s="109"/>
      <c r="AI25" s="55">
        <v>12358.947826315845</v>
      </c>
      <c r="AJ25" s="107"/>
      <c r="AK25" s="55">
        <v>12024.311029871387</v>
      </c>
      <c r="AL25" s="97"/>
      <c r="AM25" s="55">
        <v>12223.600908926404</v>
      </c>
      <c r="AN25" s="97"/>
      <c r="AO25" s="55">
        <v>12719.428978503222</v>
      </c>
      <c r="AP25" s="97"/>
      <c r="AQ25" s="55">
        <v>12594.403985125966</v>
      </c>
      <c r="AR25" s="109"/>
      <c r="AS25" s="55">
        <v>11990.604951034364</v>
      </c>
      <c r="AT25" s="97"/>
      <c r="AU25" s="55">
        <v>6282.7666622414381</v>
      </c>
      <c r="AV25" s="97"/>
      <c r="AW25" s="25"/>
      <c r="AX25" s="15" t="s">
        <v>28</v>
      </c>
      <c r="AY25" s="186"/>
      <c r="AZ25" s="33"/>
    </row>
    <row r="26" spans="2:57" ht="6" customHeight="1" x14ac:dyDescent="0.2">
      <c r="B26" s="46"/>
      <c r="C26" s="46"/>
      <c r="D26" s="46"/>
      <c r="E26" s="47"/>
      <c r="F26" s="48"/>
      <c r="G26" s="47"/>
      <c r="H26" s="48"/>
      <c r="I26" s="47"/>
      <c r="J26" s="48"/>
      <c r="K26" s="47"/>
      <c r="L26" s="48"/>
      <c r="M26" s="48"/>
      <c r="N26" s="49"/>
      <c r="O26" s="47"/>
      <c r="P26" s="48"/>
      <c r="Q26" s="47"/>
      <c r="R26" s="48"/>
      <c r="S26" s="47"/>
      <c r="T26" s="50"/>
      <c r="U26" s="47"/>
      <c r="V26" s="50"/>
      <c r="W26" s="47"/>
      <c r="X26" s="51"/>
      <c r="Y26" s="47"/>
      <c r="Z26" s="51"/>
      <c r="AA26" s="47"/>
      <c r="AB26" s="51"/>
      <c r="AC26" s="47"/>
      <c r="AD26" s="51"/>
      <c r="AE26" s="47"/>
      <c r="AF26" s="51"/>
      <c r="AG26" s="47"/>
      <c r="AH26" s="51"/>
      <c r="AI26" s="47"/>
      <c r="AJ26" s="51"/>
      <c r="AK26" s="47"/>
      <c r="AL26" s="51"/>
      <c r="AM26" s="47"/>
      <c r="AN26" s="51"/>
      <c r="AO26" s="47"/>
      <c r="AP26" s="51"/>
      <c r="AQ26" s="47"/>
      <c r="AR26" s="51"/>
      <c r="AS26" s="51"/>
      <c r="AT26" s="51"/>
      <c r="AU26" s="51"/>
      <c r="AV26" s="51"/>
      <c r="AW26" s="23"/>
      <c r="AX26" s="46"/>
    </row>
    <row r="27" spans="2:57" ht="6" customHeight="1" x14ac:dyDescent="0.2">
      <c r="B27" s="28"/>
      <c r="C27" s="28"/>
      <c r="D27" s="28"/>
      <c r="E27" s="29"/>
      <c r="F27" s="30"/>
      <c r="G27" s="29"/>
      <c r="H27" s="30"/>
      <c r="I27" s="29"/>
      <c r="J27" s="30"/>
      <c r="K27" s="29"/>
      <c r="L27" s="30"/>
      <c r="M27" s="30"/>
      <c r="N27" s="31"/>
      <c r="O27" s="29"/>
      <c r="P27" s="30"/>
      <c r="Q27" s="29"/>
      <c r="R27" s="30"/>
      <c r="S27" s="29"/>
      <c r="T27" s="32"/>
      <c r="U27" s="29"/>
      <c r="V27" s="32"/>
      <c r="W27" s="29"/>
      <c r="X27" s="27"/>
      <c r="Y27" s="29"/>
      <c r="Z27" s="27"/>
      <c r="AA27" s="29"/>
      <c r="AB27" s="27"/>
      <c r="AC27" s="29"/>
      <c r="AD27" s="27"/>
      <c r="AE27" s="29"/>
      <c r="AF27" s="27"/>
      <c r="AG27" s="29"/>
      <c r="AH27" s="27"/>
      <c r="AI27" s="29"/>
      <c r="AJ27" s="27"/>
      <c r="AK27" s="29"/>
      <c r="AL27" s="27"/>
      <c r="AM27" s="29"/>
      <c r="AN27" s="27"/>
      <c r="AO27" s="29"/>
      <c r="AP27" s="27"/>
      <c r="AQ27" s="29"/>
      <c r="AR27" s="27"/>
      <c r="AS27" s="27"/>
      <c r="AT27" s="27"/>
      <c r="AU27" s="27"/>
      <c r="AV27" s="27"/>
      <c r="AW27" s="25"/>
      <c r="AX27" s="28"/>
    </row>
    <row r="28" spans="2:57" ht="44.25" customHeight="1" x14ac:dyDescent="0.2">
      <c r="B28" s="236" t="s">
        <v>154</v>
      </c>
      <c r="C28" s="236"/>
      <c r="D28" s="236"/>
      <c r="E28" s="236"/>
      <c r="F28" s="236"/>
      <c r="G28" s="236"/>
      <c r="H28" s="236"/>
      <c r="I28" s="236"/>
      <c r="J28" s="236"/>
      <c r="K28" s="236"/>
      <c r="L28" s="236"/>
      <c r="M28" s="236"/>
      <c r="N28" s="236"/>
      <c r="O28" s="236"/>
      <c r="P28" s="236"/>
      <c r="Q28" s="236"/>
      <c r="R28" s="236"/>
      <c r="S28" s="236"/>
      <c r="T28" s="236"/>
      <c r="U28" s="236"/>
      <c r="V28" s="236"/>
      <c r="W28" s="236"/>
      <c r="X28" s="236"/>
      <c r="Y28" s="236"/>
      <c r="Z28" s="236"/>
      <c r="AA28" s="236"/>
      <c r="AB28" s="236"/>
      <c r="AC28" s="236"/>
      <c r="AD28" s="236"/>
      <c r="AE28" s="236"/>
      <c r="AF28" s="236"/>
      <c r="AG28" s="236"/>
      <c r="AH28" s="236"/>
      <c r="AI28" s="236"/>
      <c r="AJ28" s="236"/>
      <c r="AK28" s="236"/>
      <c r="AL28" s="236"/>
      <c r="AM28" s="236"/>
      <c r="AN28" s="236"/>
      <c r="AO28" s="236"/>
      <c r="AP28" s="236"/>
      <c r="AQ28" s="236"/>
      <c r="AR28" s="236"/>
      <c r="AS28" s="236"/>
      <c r="AT28" s="236"/>
      <c r="AU28" s="236"/>
      <c r="AV28" s="236"/>
      <c r="AW28" s="236"/>
      <c r="AX28" s="236"/>
      <c r="AZ28" s="174"/>
      <c r="BB28" s="117"/>
      <c r="BC28" s="117"/>
      <c r="BD28" s="117"/>
      <c r="BE28" s="117"/>
    </row>
    <row r="29" spans="2:57" ht="14.1" customHeight="1" x14ac:dyDescent="0.2">
      <c r="B29" s="28"/>
      <c r="C29" s="28"/>
      <c r="D29" s="28"/>
      <c r="E29" s="29"/>
      <c r="F29" s="30"/>
      <c r="G29" s="29"/>
      <c r="H29" s="30"/>
      <c r="I29" s="29"/>
      <c r="J29" s="30"/>
      <c r="K29" s="29"/>
      <c r="L29" s="30"/>
      <c r="M29" s="30"/>
      <c r="N29" s="31"/>
      <c r="O29" s="29"/>
      <c r="P29" s="30"/>
      <c r="Q29" s="29"/>
      <c r="R29" s="30"/>
      <c r="S29" s="29"/>
      <c r="T29" s="32"/>
      <c r="U29" s="29"/>
      <c r="V29" s="32"/>
      <c r="W29" s="29"/>
      <c r="X29" s="27"/>
      <c r="Y29" s="29"/>
      <c r="Z29" s="27"/>
      <c r="AA29" s="29"/>
      <c r="AB29" s="27"/>
      <c r="AC29" s="29"/>
      <c r="AD29" s="27"/>
      <c r="AE29" s="29"/>
      <c r="AF29" s="27"/>
      <c r="AG29" s="29"/>
      <c r="AH29" s="27"/>
      <c r="AI29" s="29"/>
      <c r="AJ29" s="27"/>
      <c r="AK29" s="29"/>
      <c r="AL29" s="27"/>
      <c r="AM29" s="29"/>
      <c r="AN29" s="27"/>
      <c r="AO29" s="29"/>
      <c r="AP29" s="27"/>
      <c r="AQ29" s="29"/>
      <c r="AR29" s="27"/>
      <c r="AS29" s="27"/>
      <c r="AT29" s="27"/>
      <c r="AU29" s="27"/>
      <c r="AV29" s="27"/>
      <c r="AW29" s="25"/>
      <c r="AX29" s="28"/>
    </row>
    <row r="30" spans="2:57" ht="14.1" customHeight="1" x14ac:dyDescent="0.2">
      <c r="B30" s="18"/>
      <c r="C30" s="18"/>
      <c r="D30" s="19"/>
      <c r="E30" s="19"/>
      <c r="F30" s="19"/>
      <c r="G30" s="19"/>
      <c r="H30" s="19"/>
      <c r="I30" s="19"/>
      <c r="J30" s="19"/>
      <c r="K30" s="19"/>
      <c r="L30" s="19"/>
    </row>
    <row r="31" spans="2:57" ht="18.75" customHeight="1" x14ac:dyDescent="0.2">
      <c r="B31" s="18"/>
      <c r="C31" s="18"/>
      <c r="D31" s="19"/>
      <c r="E31" s="19"/>
      <c r="F31" s="19"/>
      <c r="G31" s="19"/>
      <c r="H31" s="19"/>
      <c r="I31" s="19"/>
      <c r="J31" s="19"/>
      <c r="K31" s="19"/>
      <c r="L31" s="19"/>
      <c r="AX31" s="113"/>
      <c r="AZ31" s="113"/>
    </row>
    <row r="32" spans="2:57" x14ac:dyDescent="0.2">
      <c r="AX32" s="113"/>
      <c r="AZ32" s="113"/>
    </row>
    <row r="33" spans="33:52" x14ac:dyDescent="0.2">
      <c r="AX33" s="113"/>
    </row>
    <row r="34" spans="33:52" x14ac:dyDescent="0.2">
      <c r="AX34" s="113"/>
    </row>
    <row r="35" spans="33:52" x14ac:dyDescent="0.2">
      <c r="AG35" s="113"/>
      <c r="AH35" s="113"/>
      <c r="AI35" s="113"/>
      <c r="AJ35" s="113"/>
      <c r="AK35" s="113"/>
      <c r="AL35" s="113"/>
      <c r="AM35" s="113"/>
      <c r="AN35" s="113"/>
      <c r="AO35" s="113"/>
      <c r="AP35" s="113"/>
      <c r="AQ35" s="113"/>
      <c r="AX35" s="113"/>
    </row>
    <row r="36" spans="33:52" x14ac:dyDescent="0.2">
      <c r="AG36" s="113"/>
      <c r="AH36" s="113"/>
      <c r="AI36" s="113"/>
      <c r="AJ36" s="113"/>
      <c r="AK36" s="113"/>
      <c r="AL36" s="113"/>
      <c r="AM36" s="113"/>
      <c r="AN36" s="113"/>
      <c r="AO36" s="113"/>
      <c r="AP36" s="113"/>
      <c r="AQ36" s="113"/>
      <c r="AX36" s="113"/>
    </row>
    <row r="42" spans="33:52" x14ac:dyDescent="0.2">
      <c r="AX42" s="113"/>
      <c r="AZ42" s="113"/>
    </row>
    <row r="43" spans="33:52" x14ac:dyDescent="0.2">
      <c r="AX43" s="113"/>
      <c r="AZ43" s="113"/>
    </row>
    <row r="44" spans="33:52" x14ac:dyDescent="0.2">
      <c r="AX44" s="113"/>
    </row>
    <row r="45" spans="33:52" x14ac:dyDescent="0.2">
      <c r="AX45" s="113"/>
    </row>
    <row r="46" spans="33:52" x14ac:dyDescent="0.2">
      <c r="AX46" s="113"/>
    </row>
    <row r="47" spans="33:52" x14ac:dyDescent="0.2">
      <c r="AX47" s="113"/>
    </row>
  </sheetData>
  <mergeCells count="29">
    <mergeCell ref="B7:D7"/>
    <mergeCell ref="Q17:R17"/>
    <mergeCell ref="AW6:AX6"/>
    <mergeCell ref="M17:N17"/>
    <mergeCell ref="W17:X17"/>
    <mergeCell ref="AW17:AX17"/>
    <mergeCell ref="B6:D6"/>
    <mergeCell ref="S17:T17"/>
    <mergeCell ref="B17:D17"/>
    <mergeCell ref="K17:L17"/>
    <mergeCell ref="I17:J17"/>
    <mergeCell ref="AM17:AN17"/>
    <mergeCell ref="AU17:AV17"/>
    <mergeCell ref="AS17:AT17"/>
    <mergeCell ref="B28:AX28"/>
    <mergeCell ref="AO17:AP17"/>
    <mergeCell ref="AE17:AF17"/>
    <mergeCell ref="AG17:AH17"/>
    <mergeCell ref="AI17:AJ17"/>
    <mergeCell ref="AK17:AL17"/>
    <mergeCell ref="Y17:Z17"/>
    <mergeCell ref="AC17:AD17"/>
    <mergeCell ref="AA17:AB17"/>
    <mergeCell ref="O17:P17"/>
    <mergeCell ref="E17:F17"/>
    <mergeCell ref="G17:H17"/>
    <mergeCell ref="B18:D18"/>
    <mergeCell ref="AW18:AX18"/>
    <mergeCell ref="AQ17:AR17"/>
  </mergeCells>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3">
    <pageSetUpPr fitToPage="1"/>
  </sheetPr>
  <dimension ref="B1:BE36"/>
  <sheetViews>
    <sheetView zoomScaleNormal="100" workbookViewId="0"/>
  </sheetViews>
  <sheetFormatPr defaultColWidth="9.28515625" defaultRowHeight="13.8" outlineLevelCol="1" x14ac:dyDescent="0.2"/>
  <cols>
    <col min="1" max="1" width="0.7109375" style="17" customWidth="1"/>
    <col min="2" max="2" width="3.140625" style="17" bestFit="1" customWidth="1"/>
    <col min="3" max="3" width="1" style="17" customWidth="1"/>
    <col min="4" max="4" width="30" style="17" customWidth="1"/>
    <col min="5" max="5" width="7.7109375" style="17" hidden="1" customWidth="1" outlineLevel="1"/>
    <col min="6" max="6" width="1.42578125" style="17" hidden="1" customWidth="1" outlineLevel="1"/>
    <col min="7" max="7" width="7.7109375" style="17" hidden="1" customWidth="1" outlineLevel="1"/>
    <col min="8" max="8" width="1.42578125" style="17" hidden="1" customWidth="1" outlineLevel="1"/>
    <col min="9" max="9" width="7.7109375" style="17" hidden="1" customWidth="1" outlineLevel="1"/>
    <col min="10" max="10" width="1.42578125" style="17" hidden="1" customWidth="1" outlineLevel="1"/>
    <col min="11" max="11" width="7.7109375" style="17" hidden="1" customWidth="1" outlineLevel="1"/>
    <col min="12" max="12" width="1.42578125" style="17" hidden="1" customWidth="1" outlineLevel="1"/>
    <col min="13" max="13" width="7.7109375" style="17" hidden="1" customWidth="1" outlineLevel="1"/>
    <col min="14" max="14" width="1.42578125" style="17" hidden="1" customWidth="1" outlineLevel="1"/>
    <col min="15" max="15" width="7.7109375" style="17" hidden="1" customWidth="1" outlineLevel="1"/>
    <col min="16" max="16" width="1.42578125" style="17" hidden="1" customWidth="1" outlineLevel="1"/>
    <col min="17" max="17" width="7.7109375" style="17" hidden="1" customWidth="1" outlineLevel="1"/>
    <col min="18" max="18" width="1.42578125" style="17" hidden="1" customWidth="1" outlineLevel="1"/>
    <col min="19" max="19" width="7.7109375" style="17" hidden="1" customWidth="1" outlineLevel="1"/>
    <col min="20" max="20" width="1.42578125" style="17" hidden="1" customWidth="1" outlineLevel="1"/>
    <col min="21" max="21" width="7.7109375" style="17" hidden="1" customWidth="1" outlineLevel="1"/>
    <col min="22" max="22" width="1.42578125" style="17" hidden="1" customWidth="1" outlineLevel="1"/>
    <col min="23" max="23" width="7.7109375" style="17" hidden="1" customWidth="1" outlineLevel="1"/>
    <col min="24" max="24" width="1.42578125" style="17" hidden="1" customWidth="1" outlineLevel="1"/>
    <col min="25" max="25" width="7.7109375" style="17" hidden="1" customWidth="1" outlineLevel="1"/>
    <col min="26" max="26" width="1.42578125" style="17" hidden="1" customWidth="1" outlineLevel="1"/>
    <col min="27" max="27" width="7.7109375" style="17" hidden="1" customWidth="1" outlineLevel="1"/>
    <col min="28" max="28" width="1.42578125" style="17" hidden="1" customWidth="1" outlineLevel="1"/>
    <col min="29" max="29" width="7.7109375" style="17" hidden="1" customWidth="1" outlineLevel="1"/>
    <col min="30" max="30" width="1.42578125" style="17" hidden="1" customWidth="1" outlineLevel="1"/>
    <col min="31" max="31" width="7.7109375" style="17" hidden="1" customWidth="1" outlineLevel="1"/>
    <col min="32" max="32" width="1.42578125" style="17" hidden="1" customWidth="1" outlineLevel="1"/>
    <col min="33" max="33" width="7.7109375" style="17" hidden="1" customWidth="1" outlineLevel="1"/>
    <col min="34" max="34" width="1.42578125" style="17" hidden="1" customWidth="1" outlineLevel="1"/>
    <col min="35" max="35" width="7.7109375" style="17" hidden="1" customWidth="1" outlineLevel="1"/>
    <col min="36" max="36" width="1.42578125" style="17" hidden="1" customWidth="1" outlineLevel="1"/>
    <col min="37" max="37" width="7.7109375" style="17" customWidth="1" collapsed="1"/>
    <col min="38" max="38" width="1.42578125" style="17" customWidth="1"/>
    <col min="39" max="39" width="7.7109375" style="17" customWidth="1"/>
    <col min="40" max="40" width="1.42578125" style="17" customWidth="1"/>
    <col min="41" max="41" width="7.7109375" style="17" customWidth="1"/>
    <col min="42" max="42" width="1.42578125" style="17" customWidth="1"/>
    <col min="43" max="43" width="7.7109375" style="17" customWidth="1"/>
    <col min="44" max="44" width="1.42578125" style="17" customWidth="1"/>
    <col min="45" max="45" width="7.7109375" style="17" customWidth="1"/>
    <col min="46" max="46" width="1.42578125" style="17" customWidth="1"/>
    <col min="47" max="47" width="7.7109375" style="17" customWidth="1"/>
    <col min="48" max="48" width="1.42578125" style="17" customWidth="1"/>
    <col min="49" max="49" width="1" style="17" customWidth="1"/>
    <col min="50" max="50" width="32.7109375" style="17" customWidth="1"/>
    <col min="51" max="16384" width="9.28515625" style="17"/>
  </cols>
  <sheetData>
    <row r="1" spans="2:53" x14ac:dyDescent="0.2">
      <c r="B1" s="18" t="s">
        <v>123</v>
      </c>
      <c r="C1" s="18"/>
      <c r="D1" s="19"/>
      <c r="E1" s="19"/>
      <c r="F1" s="19"/>
      <c r="G1" s="19"/>
      <c r="H1" s="19"/>
      <c r="I1" s="19"/>
      <c r="J1" s="19"/>
      <c r="K1" s="19"/>
      <c r="L1" s="19"/>
    </row>
    <row r="2" spans="2:53" x14ac:dyDescent="0.2">
      <c r="B2" s="94" t="s">
        <v>124</v>
      </c>
      <c r="C2" s="18"/>
      <c r="D2" s="19"/>
      <c r="E2" s="19"/>
      <c r="F2" s="19"/>
      <c r="G2" s="19"/>
      <c r="H2" s="19"/>
      <c r="I2" s="19"/>
      <c r="J2" s="19"/>
      <c r="K2" s="19"/>
      <c r="L2" s="19"/>
    </row>
    <row r="3" spans="2:53" ht="6" customHeight="1" x14ac:dyDescent="0.2">
      <c r="B3" s="19"/>
      <c r="C3" s="19"/>
      <c r="D3" s="19"/>
      <c r="E3" s="19"/>
      <c r="F3" s="19"/>
      <c r="G3" s="19"/>
      <c r="H3" s="19"/>
      <c r="I3" s="19"/>
      <c r="J3" s="19"/>
      <c r="K3" s="19"/>
      <c r="L3" s="19"/>
    </row>
    <row r="4" spans="2:53" ht="6" customHeight="1" x14ac:dyDescent="0.2">
      <c r="B4" s="20"/>
      <c r="C4" s="20"/>
      <c r="D4" s="20"/>
      <c r="E4" s="20"/>
      <c r="F4" s="20"/>
      <c r="G4" s="20"/>
      <c r="H4" s="20"/>
      <c r="I4" s="20"/>
      <c r="J4" s="20"/>
      <c r="K4" s="20"/>
      <c r="L4" s="20"/>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row>
    <row r="5" spans="2:53" ht="6" customHeight="1" x14ac:dyDescent="0.2">
      <c r="B5" s="19"/>
      <c r="C5" s="19"/>
      <c r="D5" s="19"/>
      <c r="E5" s="19"/>
      <c r="F5" s="19"/>
      <c r="G5" s="19"/>
      <c r="H5" s="19"/>
      <c r="I5" s="19"/>
      <c r="J5" s="19"/>
      <c r="K5" s="19"/>
      <c r="L5" s="19"/>
    </row>
    <row r="6" spans="2:53" ht="12.75" customHeight="1" x14ac:dyDescent="0.2">
      <c r="B6" s="235" t="s">
        <v>35</v>
      </c>
      <c r="C6" s="235"/>
      <c r="D6" s="235"/>
      <c r="E6" s="70">
        <v>2003</v>
      </c>
      <c r="F6" s="71"/>
      <c r="G6" s="70">
        <v>2004</v>
      </c>
      <c r="H6" s="71"/>
      <c r="I6" s="70">
        <v>2005</v>
      </c>
      <c r="J6" s="71"/>
      <c r="K6" s="70">
        <v>2006</v>
      </c>
      <c r="L6" s="71"/>
      <c r="M6" s="70">
        <v>2007</v>
      </c>
      <c r="N6" s="71"/>
      <c r="O6" s="70">
        <v>2008</v>
      </c>
      <c r="P6" s="71"/>
      <c r="Q6" s="70">
        <v>2009</v>
      </c>
      <c r="R6" s="71"/>
      <c r="S6" s="70">
        <v>2010</v>
      </c>
      <c r="T6" s="71"/>
      <c r="U6" s="70">
        <v>2011</v>
      </c>
      <c r="V6" s="71"/>
      <c r="W6" s="70">
        <v>2012</v>
      </c>
      <c r="X6" s="71"/>
      <c r="Y6" s="70">
        <v>2013</v>
      </c>
      <c r="Z6" s="19"/>
      <c r="AA6" s="70">
        <v>2014</v>
      </c>
      <c r="AB6" s="19"/>
      <c r="AC6" s="70">
        <v>2015</v>
      </c>
      <c r="AD6" s="19"/>
      <c r="AE6" s="70">
        <v>2016</v>
      </c>
      <c r="AF6" s="19"/>
      <c r="AG6" s="70">
        <v>2017</v>
      </c>
      <c r="AH6" s="19"/>
      <c r="AI6" s="70">
        <v>2018</v>
      </c>
      <c r="AJ6" s="19"/>
      <c r="AK6" s="70">
        <v>2019</v>
      </c>
      <c r="AL6" s="19"/>
      <c r="AM6" s="70">
        <v>2020</v>
      </c>
      <c r="AN6" s="19"/>
      <c r="AO6" s="70">
        <v>2021</v>
      </c>
      <c r="AP6" s="19"/>
      <c r="AQ6" s="70">
        <v>2022</v>
      </c>
      <c r="AR6" s="19"/>
      <c r="AS6" s="70" t="s">
        <v>153</v>
      </c>
      <c r="AT6" s="19"/>
      <c r="AU6" s="70">
        <v>2024</v>
      </c>
      <c r="AV6" s="19"/>
      <c r="AW6" s="235" t="s">
        <v>38</v>
      </c>
      <c r="AX6" s="235"/>
    </row>
    <row r="7" spans="2:53" ht="12.75" customHeight="1" x14ac:dyDescent="0.2">
      <c r="B7" s="237" t="s">
        <v>36</v>
      </c>
      <c r="C7" s="237"/>
      <c r="D7" s="237" t="s">
        <v>36</v>
      </c>
      <c r="E7" s="23"/>
      <c r="F7" s="24"/>
      <c r="G7" s="23"/>
      <c r="H7" s="24"/>
      <c r="I7" s="23"/>
      <c r="J7" s="24"/>
      <c r="K7" s="23"/>
      <c r="L7" s="24"/>
      <c r="M7" s="23"/>
      <c r="N7" s="24"/>
      <c r="O7" s="23"/>
      <c r="P7" s="24"/>
      <c r="Q7" s="23"/>
      <c r="R7" s="24"/>
      <c r="S7" s="23"/>
      <c r="T7" s="24"/>
      <c r="U7" s="23"/>
      <c r="V7" s="24"/>
      <c r="W7" s="23"/>
      <c r="X7" s="24"/>
      <c r="Y7" s="23"/>
      <c r="Z7" s="24"/>
      <c r="AA7" s="23"/>
      <c r="AB7" s="24"/>
      <c r="AC7" s="23"/>
      <c r="AD7" s="24"/>
      <c r="AE7" s="23"/>
      <c r="AF7" s="24"/>
      <c r="AG7" s="23"/>
      <c r="AH7" s="24"/>
      <c r="AI7" s="23"/>
      <c r="AJ7" s="24"/>
      <c r="AK7" s="23"/>
      <c r="AL7" s="24"/>
      <c r="AM7" s="23"/>
      <c r="AN7" s="24"/>
      <c r="AO7" s="23"/>
      <c r="AP7" s="24"/>
      <c r="AQ7" s="23"/>
      <c r="AR7" s="24"/>
      <c r="AS7" s="23"/>
      <c r="AT7" s="24"/>
      <c r="AU7" s="23"/>
      <c r="AV7" s="24"/>
      <c r="AW7" s="22"/>
      <c r="AX7" s="22" t="s">
        <v>37</v>
      </c>
    </row>
    <row r="8" spans="2:53" ht="6" customHeight="1" x14ac:dyDescent="0.2">
      <c r="B8" s="14"/>
      <c r="C8" s="14"/>
      <c r="D8" s="14"/>
      <c r="E8" s="25"/>
      <c r="F8" s="25"/>
      <c r="G8" s="25"/>
      <c r="H8" s="25"/>
      <c r="I8" s="25"/>
      <c r="J8" s="25"/>
      <c r="K8" s="25"/>
      <c r="L8" s="25"/>
      <c r="M8" s="25"/>
      <c r="N8" s="25"/>
      <c r="O8" s="25"/>
      <c r="P8" s="25"/>
      <c r="Q8" s="25"/>
      <c r="R8" s="25"/>
      <c r="S8" s="25"/>
      <c r="T8" s="25"/>
      <c r="U8" s="25"/>
      <c r="V8" s="25"/>
      <c r="W8" s="25"/>
      <c r="X8" s="25"/>
      <c r="Y8" s="25"/>
      <c r="Z8" s="14"/>
      <c r="AA8" s="25"/>
      <c r="AB8" s="14"/>
      <c r="AC8" s="25"/>
      <c r="AD8" s="14"/>
      <c r="AE8" s="25"/>
      <c r="AF8" s="14"/>
      <c r="AG8" s="25"/>
      <c r="AH8" s="14"/>
      <c r="AI8" s="25"/>
      <c r="AJ8" s="14"/>
      <c r="AK8" s="25"/>
      <c r="AL8" s="14"/>
      <c r="AM8" s="25"/>
      <c r="AN8" s="14"/>
      <c r="AO8" s="25"/>
      <c r="AP8" s="14"/>
      <c r="AQ8" s="25"/>
      <c r="AR8" s="14"/>
      <c r="AS8" s="25"/>
      <c r="AT8" s="14"/>
      <c r="AU8" s="25"/>
      <c r="AV8" s="14"/>
      <c r="AW8" s="14"/>
      <c r="AX8" s="14"/>
    </row>
    <row r="9" spans="2:53" ht="10.5" customHeight="1" x14ac:dyDescent="0.2">
      <c r="B9" s="13">
        <v>1</v>
      </c>
      <c r="C9" s="16"/>
      <c r="D9" s="14" t="s">
        <v>0</v>
      </c>
      <c r="E9" s="93" t="s">
        <v>43</v>
      </c>
      <c r="F9" s="53"/>
      <c r="G9" s="93" t="s">
        <v>43</v>
      </c>
      <c r="H9" s="53"/>
      <c r="I9" s="93" t="s">
        <v>43</v>
      </c>
      <c r="J9" s="53"/>
      <c r="K9" s="93" t="s">
        <v>43</v>
      </c>
      <c r="L9" s="53"/>
      <c r="M9" s="93" t="s">
        <v>43</v>
      </c>
      <c r="N9" s="53"/>
      <c r="O9" s="53">
        <v>2382.1723320893971</v>
      </c>
      <c r="P9" s="53"/>
      <c r="Q9" s="90">
        <v>2037.6337144691913</v>
      </c>
      <c r="R9" s="54"/>
      <c r="S9" s="53">
        <v>2366.5259006489978</v>
      </c>
      <c r="T9" s="53"/>
      <c r="U9" s="53">
        <v>2737.1439327233566</v>
      </c>
      <c r="V9" s="53"/>
      <c r="W9" s="53">
        <v>2686.8053821097392</v>
      </c>
      <c r="X9" s="77"/>
      <c r="Y9" s="53">
        <v>2647.8078933573242</v>
      </c>
      <c r="Z9" s="27"/>
      <c r="AA9" s="53">
        <v>2904.6180149907577</v>
      </c>
      <c r="AB9" s="27"/>
      <c r="AC9" s="53">
        <v>2565.043278645986</v>
      </c>
      <c r="AD9" s="27"/>
      <c r="AE9" s="53">
        <v>2578.8617601466422</v>
      </c>
      <c r="AF9" s="56"/>
      <c r="AG9" s="53">
        <v>2713.443610996881</v>
      </c>
      <c r="AH9" s="108"/>
      <c r="AI9" s="93">
        <v>2917.7647003031443</v>
      </c>
      <c r="AJ9" s="56"/>
      <c r="AK9" s="93">
        <v>2962.6666123820596</v>
      </c>
      <c r="AL9" s="27"/>
      <c r="AM9" s="93">
        <v>3518.0161619810751</v>
      </c>
      <c r="AN9" s="27"/>
      <c r="AO9" s="93">
        <v>3226.1181673774049</v>
      </c>
      <c r="AP9" s="72"/>
      <c r="AQ9" s="53">
        <v>3144.221408607139</v>
      </c>
      <c r="AR9" s="108"/>
      <c r="AS9" s="93">
        <v>3759.0205163514956</v>
      </c>
      <c r="AT9" s="27"/>
      <c r="AU9" s="93">
        <v>3035.3878911299998</v>
      </c>
      <c r="AV9" s="27"/>
      <c r="AW9" s="56"/>
      <c r="AX9" s="14" t="s">
        <v>31</v>
      </c>
      <c r="AY9" s="186"/>
      <c r="AZ9" s="33"/>
      <c r="BA9" s="33"/>
    </row>
    <row r="10" spans="2:53" ht="10.5" customHeight="1" x14ac:dyDescent="0.2">
      <c r="B10" s="13">
        <v>2</v>
      </c>
      <c r="C10" s="13"/>
      <c r="D10" s="14" t="s">
        <v>1</v>
      </c>
      <c r="E10" s="93" t="s">
        <v>43</v>
      </c>
      <c r="F10" s="53"/>
      <c r="G10" s="93" t="s">
        <v>43</v>
      </c>
      <c r="H10" s="53"/>
      <c r="I10" s="93" t="s">
        <v>43</v>
      </c>
      <c r="J10" s="53"/>
      <c r="K10" s="93" t="s">
        <v>43</v>
      </c>
      <c r="L10" s="53"/>
      <c r="M10" s="93" t="s">
        <v>43</v>
      </c>
      <c r="N10" s="53"/>
      <c r="O10" s="53">
        <v>2450.2227315966529</v>
      </c>
      <c r="P10" s="53"/>
      <c r="Q10" s="90">
        <v>2181.8765437135507</v>
      </c>
      <c r="R10" s="54"/>
      <c r="S10" s="53">
        <v>2676.4110007100335</v>
      </c>
      <c r="T10" s="53"/>
      <c r="U10" s="53">
        <v>2844.1776547231966</v>
      </c>
      <c r="V10" s="53"/>
      <c r="W10" s="53">
        <v>2500.4988840431197</v>
      </c>
      <c r="X10" s="77"/>
      <c r="Y10" s="53">
        <v>3020.3339203289697</v>
      </c>
      <c r="Z10" s="27"/>
      <c r="AA10" s="53">
        <v>3116.8604088948277</v>
      </c>
      <c r="AB10" s="27"/>
      <c r="AC10" s="53">
        <v>2815.6980368420636</v>
      </c>
      <c r="AD10" s="27"/>
      <c r="AE10" s="53">
        <v>2846.5502255535075</v>
      </c>
      <c r="AF10" s="56"/>
      <c r="AG10" s="53">
        <v>3049.4931861938576</v>
      </c>
      <c r="AH10" s="108"/>
      <c r="AI10" s="93">
        <v>3139.4813686675725</v>
      </c>
      <c r="AJ10" s="56"/>
      <c r="AK10" s="93">
        <v>3030.6567698350141</v>
      </c>
      <c r="AL10" s="27"/>
      <c r="AM10" s="93">
        <v>3575.5391121286325</v>
      </c>
      <c r="AN10" s="27"/>
      <c r="AO10" s="93">
        <v>3527.0208294321251</v>
      </c>
      <c r="AP10" s="72"/>
      <c r="AQ10" s="53">
        <v>3456.8628092553427</v>
      </c>
      <c r="AR10" s="108"/>
      <c r="AS10" s="93">
        <v>3502.2107292511309</v>
      </c>
      <c r="AT10" s="27"/>
      <c r="AU10" s="93">
        <v>3659.9309256800007</v>
      </c>
      <c r="AV10" s="27"/>
      <c r="AW10" s="56"/>
      <c r="AX10" s="14" t="s">
        <v>32</v>
      </c>
      <c r="AY10" s="186"/>
      <c r="AZ10" s="33"/>
      <c r="BA10" s="33"/>
    </row>
    <row r="11" spans="2:53" ht="10.5" customHeight="1" x14ac:dyDescent="0.2">
      <c r="B11" s="13">
        <v>3</v>
      </c>
      <c r="C11" s="13"/>
      <c r="D11" s="14" t="s">
        <v>2</v>
      </c>
      <c r="E11" s="93" t="s">
        <v>43</v>
      </c>
      <c r="F11" s="53"/>
      <c r="G11" s="93" t="s">
        <v>43</v>
      </c>
      <c r="H11" s="53"/>
      <c r="I11" s="93" t="s">
        <v>43</v>
      </c>
      <c r="J11" s="53"/>
      <c r="K11" s="93" t="s">
        <v>43</v>
      </c>
      <c r="L11" s="53"/>
      <c r="M11" s="93" t="s">
        <v>43</v>
      </c>
      <c r="N11" s="53"/>
      <c r="O11" s="53">
        <v>2147.40376997166</v>
      </c>
      <c r="P11" s="53"/>
      <c r="Q11" s="90">
        <v>2289.126702634866</v>
      </c>
      <c r="R11" s="54"/>
      <c r="S11" s="53">
        <v>2698.3913808956613</v>
      </c>
      <c r="T11" s="53"/>
      <c r="U11" s="53">
        <v>2647.6235511409805</v>
      </c>
      <c r="V11" s="53"/>
      <c r="W11" s="53">
        <v>2365.3162640251148</v>
      </c>
      <c r="X11" s="77"/>
      <c r="Y11" s="53">
        <v>2918.0765062270157</v>
      </c>
      <c r="Z11" s="27"/>
      <c r="AA11" s="53">
        <v>2802.3026204256103</v>
      </c>
      <c r="AB11" s="27"/>
      <c r="AC11" s="53">
        <v>2764.9400347772817</v>
      </c>
      <c r="AD11" s="27"/>
      <c r="AE11" s="53">
        <v>2868.0322906306064</v>
      </c>
      <c r="AF11" s="56"/>
      <c r="AG11" s="53">
        <v>2962.1910235710366</v>
      </c>
      <c r="AH11" s="108"/>
      <c r="AI11" s="93">
        <v>3188.2173827271486</v>
      </c>
      <c r="AJ11" s="56"/>
      <c r="AK11" s="93">
        <v>3243.9037855257197</v>
      </c>
      <c r="AL11" s="27"/>
      <c r="AM11" s="93">
        <v>3319.2374143419315</v>
      </c>
      <c r="AN11" s="27"/>
      <c r="AO11" s="93">
        <v>3402.3939492912887</v>
      </c>
      <c r="AP11" s="27"/>
      <c r="AQ11" s="53">
        <v>3102.5631893938771</v>
      </c>
      <c r="AR11" s="108"/>
      <c r="AS11" s="93">
        <v>3248.0221488555599</v>
      </c>
      <c r="AT11" s="27"/>
      <c r="AU11" s="93"/>
      <c r="AV11" s="27"/>
      <c r="AW11" s="56"/>
      <c r="AX11" s="14" t="s">
        <v>33</v>
      </c>
      <c r="AY11" s="186"/>
      <c r="AZ11" s="33"/>
      <c r="BA11" s="33"/>
    </row>
    <row r="12" spans="2:53" ht="10.5" customHeight="1" x14ac:dyDescent="0.2">
      <c r="B12" s="13">
        <v>4</v>
      </c>
      <c r="C12" s="13"/>
      <c r="D12" s="14" t="s">
        <v>3</v>
      </c>
      <c r="E12" s="93" t="s">
        <v>43</v>
      </c>
      <c r="F12" s="53"/>
      <c r="G12" s="93" t="s">
        <v>43</v>
      </c>
      <c r="H12" s="53"/>
      <c r="I12" s="93" t="s">
        <v>43</v>
      </c>
      <c r="J12" s="53"/>
      <c r="K12" s="93" t="s">
        <v>43</v>
      </c>
      <c r="L12" s="53"/>
      <c r="M12" s="93" t="s">
        <v>43</v>
      </c>
      <c r="N12" s="53"/>
      <c r="O12" s="53">
        <v>1964.9150612289795</v>
      </c>
      <c r="P12" s="53"/>
      <c r="Q12" s="90">
        <v>2443.2322321823876</v>
      </c>
      <c r="R12" s="54"/>
      <c r="S12" s="53">
        <v>2716.0091707153124</v>
      </c>
      <c r="T12" s="53"/>
      <c r="U12" s="53">
        <v>2467.2285325809389</v>
      </c>
      <c r="V12" s="53"/>
      <c r="W12" s="53">
        <v>2225.9974408479893</v>
      </c>
      <c r="X12" s="77"/>
      <c r="Y12" s="53">
        <v>3065.5196804389252</v>
      </c>
      <c r="Z12" s="27"/>
      <c r="AA12" s="53">
        <v>3108.2085646888072</v>
      </c>
      <c r="AB12" s="27"/>
      <c r="AC12" s="53">
        <v>2865.7874260534263</v>
      </c>
      <c r="AD12" s="27"/>
      <c r="AE12" s="53">
        <v>3142.3174911255028</v>
      </c>
      <c r="AF12" s="56"/>
      <c r="AG12" s="53">
        <v>3085.2775366784326</v>
      </c>
      <c r="AH12" s="108"/>
      <c r="AI12" s="93">
        <v>3331.6695927085211</v>
      </c>
      <c r="AJ12" s="56"/>
      <c r="AK12" s="93">
        <v>3147.9315411960379</v>
      </c>
      <c r="AL12" s="27"/>
      <c r="AM12" s="93">
        <v>3361.9212731214839</v>
      </c>
      <c r="AN12" s="27"/>
      <c r="AO12" s="93">
        <v>3365.9143482635409</v>
      </c>
      <c r="AP12" s="27"/>
      <c r="AQ12" s="53">
        <v>2889.0241214013595</v>
      </c>
      <c r="AR12" s="108"/>
      <c r="AS12" s="93">
        <v>3345.1298707658298</v>
      </c>
      <c r="AT12" s="27"/>
      <c r="AU12" s="93"/>
      <c r="AV12" s="27"/>
      <c r="AW12" s="56"/>
      <c r="AX12" s="14" t="s">
        <v>34</v>
      </c>
      <c r="AY12" s="186"/>
      <c r="AZ12" s="33"/>
      <c r="BA12" s="33"/>
    </row>
    <row r="13" spans="2:53" ht="6" customHeight="1" x14ac:dyDescent="0.2">
      <c r="B13" s="13"/>
      <c r="C13" s="13"/>
      <c r="D13" s="14"/>
      <c r="E13" s="30"/>
      <c r="F13" s="30"/>
      <c r="G13" s="30"/>
      <c r="H13" s="30"/>
      <c r="I13" s="30"/>
      <c r="J13" s="30"/>
      <c r="K13" s="30"/>
      <c r="L13" s="30"/>
      <c r="M13" s="30"/>
      <c r="N13" s="30"/>
      <c r="O13" s="30"/>
      <c r="P13" s="30"/>
      <c r="Q13" s="91"/>
      <c r="R13" s="30"/>
      <c r="S13" s="30"/>
      <c r="T13" s="89"/>
      <c r="U13" s="30"/>
      <c r="V13" s="89"/>
      <c r="W13" s="30"/>
      <c r="X13" s="77"/>
      <c r="Y13" s="30"/>
      <c r="Z13" s="27"/>
      <c r="AA13" s="30"/>
      <c r="AB13" s="27"/>
      <c r="AC13" s="30"/>
      <c r="AD13" s="27"/>
      <c r="AE13" s="30"/>
      <c r="AF13" s="27"/>
      <c r="AG13" s="30"/>
      <c r="AH13" s="108"/>
      <c r="AI13" s="155"/>
      <c r="AJ13" s="27"/>
      <c r="AK13" s="155"/>
      <c r="AL13" s="27"/>
      <c r="AM13" s="155"/>
      <c r="AN13" s="27"/>
      <c r="AO13" s="155"/>
      <c r="AP13" s="27"/>
      <c r="AQ13" s="30"/>
      <c r="AR13" s="108"/>
      <c r="AS13" s="155"/>
      <c r="AT13" s="27"/>
      <c r="AU13" s="155"/>
      <c r="AV13" s="27"/>
      <c r="AW13" s="25"/>
      <c r="AX13" s="28"/>
      <c r="AY13" s="186"/>
    </row>
    <row r="14" spans="2:53" ht="11.25" customHeight="1" x14ac:dyDescent="0.2">
      <c r="B14" s="13">
        <v>5</v>
      </c>
      <c r="C14" s="13"/>
      <c r="D14" s="15" t="s">
        <v>14</v>
      </c>
      <c r="E14" s="55">
        <v>8316.4001700000008</v>
      </c>
      <c r="F14" s="26"/>
      <c r="G14" s="55">
        <v>8441.3562800000018</v>
      </c>
      <c r="H14" s="26"/>
      <c r="I14" s="55">
        <v>8509.9605903425436</v>
      </c>
      <c r="J14" s="26"/>
      <c r="K14" s="55">
        <v>8444.6249236853873</v>
      </c>
      <c r="L14" s="26"/>
      <c r="M14" s="55">
        <v>8720.6268753839286</v>
      </c>
      <c r="N14" s="55"/>
      <c r="O14" s="55">
        <v>8944.7138948866886</v>
      </c>
      <c r="P14" s="55"/>
      <c r="Q14" s="92">
        <v>8951.869192999995</v>
      </c>
      <c r="R14" s="54"/>
      <c r="S14" s="55">
        <v>10457.337452970005</v>
      </c>
      <c r="T14" s="55"/>
      <c r="U14" s="55">
        <v>10696.173671168472</v>
      </c>
      <c r="V14" s="55"/>
      <c r="W14" s="55">
        <v>9778.6179710259639</v>
      </c>
      <c r="X14" s="77"/>
      <c r="Y14" s="55">
        <v>11651.738000352236</v>
      </c>
      <c r="Z14" s="97"/>
      <c r="AA14" s="55">
        <v>11931.989609000004</v>
      </c>
      <c r="AB14" s="97"/>
      <c r="AC14" s="55">
        <v>11011.468776318758</v>
      </c>
      <c r="AD14" s="27"/>
      <c r="AE14" s="55">
        <v>11435.761767456259</v>
      </c>
      <c r="AF14" s="97"/>
      <c r="AG14" s="55">
        <v>11810.40535744021</v>
      </c>
      <c r="AH14" s="109"/>
      <c r="AI14" s="55">
        <v>12577.133044406386</v>
      </c>
      <c r="AJ14" s="107"/>
      <c r="AK14" s="55">
        <v>12385.15870893883</v>
      </c>
      <c r="AL14" s="97"/>
      <c r="AM14" s="55">
        <v>13774.713961573121</v>
      </c>
      <c r="AN14" s="97"/>
      <c r="AO14" s="55">
        <v>13521.44729436436</v>
      </c>
      <c r="AP14" s="97"/>
      <c r="AQ14" s="55">
        <v>12592.671528657716</v>
      </c>
      <c r="AR14" s="109"/>
      <c r="AS14" s="55">
        <v>13854.383265224016</v>
      </c>
      <c r="AT14" s="97"/>
      <c r="AU14" s="55">
        <v>6695.3188168100005</v>
      </c>
      <c r="AV14" s="97"/>
      <c r="AW14" s="25"/>
      <c r="AX14" s="15" t="s">
        <v>28</v>
      </c>
      <c r="AY14" s="186"/>
    </row>
    <row r="15" spans="2:53" ht="6" customHeight="1" x14ac:dyDescent="0.2">
      <c r="B15" s="34"/>
      <c r="C15" s="34"/>
      <c r="D15" s="35"/>
      <c r="E15" s="36"/>
      <c r="F15" s="37"/>
      <c r="G15" s="36"/>
      <c r="H15" s="37"/>
      <c r="I15" s="36"/>
      <c r="J15" s="37"/>
      <c r="K15" s="36"/>
      <c r="L15" s="37"/>
      <c r="M15" s="37"/>
      <c r="N15" s="38"/>
      <c r="O15" s="36"/>
      <c r="P15" s="37"/>
      <c r="Q15" s="36"/>
      <c r="R15" s="37"/>
      <c r="S15" s="36"/>
      <c r="T15" s="39"/>
      <c r="U15" s="36"/>
      <c r="V15" s="39"/>
      <c r="W15" s="36"/>
      <c r="X15" s="40"/>
      <c r="Y15" s="36"/>
      <c r="Z15" s="40"/>
      <c r="AA15" s="36"/>
      <c r="AB15" s="40"/>
      <c r="AC15" s="36"/>
      <c r="AD15" s="40"/>
      <c r="AE15" s="36"/>
      <c r="AF15" s="40"/>
      <c r="AG15" s="36"/>
      <c r="AH15" s="40"/>
      <c r="AI15" s="156"/>
      <c r="AJ15" s="40"/>
      <c r="AK15" s="156"/>
      <c r="AL15" s="40"/>
      <c r="AM15" s="156"/>
      <c r="AN15" s="40"/>
      <c r="AO15" s="156"/>
      <c r="AP15" s="40"/>
      <c r="AQ15" s="156"/>
      <c r="AR15" s="40"/>
      <c r="AS15" s="156"/>
      <c r="AT15" s="40"/>
      <c r="AU15" s="156"/>
      <c r="AV15" s="40"/>
      <c r="AW15" s="41"/>
      <c r="AX15" s="35"/>
      <c r="AY15" s="186"/>
    </row>
    <row r="16" spans="2:53" ht="6" customHeight="1" x14ac:dyDescent="0.2">
      <c r="B16" s="13"/>
      <c r="C16" s="13"/>
      <c r="D16" s="28"/>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157"/>
      <c r="AJ16" s="157"/>
      <c r="AK16" s="157"/>
      <c r="AL16" s="157"/>
      <c r="AM16" s="157"/>
      <c r="AN16" s="157"/>
      <c r="AO16" s="157"/>
      <c r="AP16" s="157"/>
      <c r="AQ16" s="157"/>
      <c r="AR16" s="157"/>
      <c r="AS16" s="157"/>
      <c r="AT16" s="157"/>
      <c r="AU16" s="157"/>
      <c r="AV16" s="157"/>
      <c r="AW16" s="25"/>
      <c r="AX16" s="28"/>
      <c r="AY16" s="186"/>
    </row>
    <row r="17" spans="2:57" s="42" customFormat="1" ht="12.75" customHeight="1" x14ac:dyDescent="0.2">
      <c r="B17" s="235" t="s">
        <v>39</v>
      </c>
      <c r="C17" s="235"/>
      <c r="D17" s="235"/>
      <c r="E17" s="232"/>
      <c r="F17" s="232"/>
      <c r="G17" s="232"/>
      <c r="H17" s="232"/>
      <c r="I17" s="232"/>
      <c r="J17" s="232"/>
      <c r="K17" s="232"/>
      <c r="L17" s="232"/>
      <c r="M17" s="232"/>
      <c r="N17" s="232"/>
      <c r="O17" s="232"/>
      <c r="P17" s="232"/>
      <c r="Q17" s="232"/>
      <c r="R17" s="232"/>
      <c r="S17" s="232"/>
      <c r="T17" s="232"/>
      <c r="U17" s="13"/>
      <c r="V17" s="13"/>
      <c r="W17" s="232"/>
      <c r="X17" s="232"/>
      <c r="Y17" s="232"/>
      <c r="Z17" s="232"/>
      <c r="AA17" s="232"/>
      <c r="AB17" s="232"/>
      <c r="AC17" s="232"/>
      <c r="AD17" s="232"/>
      <c r="AE17" s="232"/>
      <c r="AF17" s="232"/>
      <c r="AG17" s="232"/>
      <c r="AH17" s="232"/>
      <c r="AI17" s="238"/>
      <c r="AJ17" s="238"/>
      <c r="AK17" s="238"/>
      <c r="AL17" s="238"/>
      <c r="AM17" s="238"/>
      <c r="AN17" s="238"/>
      <c r="AO17" s="238"/>
      <c r="AP17" s="238"/>
      <c r="AQ17" s="238"/>
      <c r="AR17" s="238"/>
      <c r="AS17" s="238"/>
      <c r="AT17" s="238"/>
      <c r="AU17" s="238"/>
      <c r="AV17" s="238"/>
      <c r="AW17" s="235" t="s">
        <v>41</v>
      </c>
      <c r="AX17" s="235"/>
      <c r="AY17" s="186"/>
    </row>
    <row r="18" spans="2:57" s="42" customFormat="1" ht="12.75" customHeight="1" x14ac:dyDescent="0.2">
      <c r="B18" s="235" t="s">
        <v>40</v>
      </c>
      <c r="C18" s="235"/>
      <c r="D18" s="235"/>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58"/>
      <c r="AJ18" s="158"/>
      <c r="AK18" s="158"/>
      <c r="AL18" s="158"/>
      <c r="AM18" s="158"/>
      <c r="AN18" s="158"/>
      <c r="AO18" s="158"/>
      <c r="AP18" s="158"/>
      <c r="AQ18" s="158"/>
      <c r="AR18" s="158"/>
      <c r="AS18" s="158"/>
      <c r="AT18" s="158"/>
      <c r="AU18" s="158"/>
      <c r="AV18" s="158"/>
      <c r="AW18" s="235" t="s">
        <v>42</v>
      </c>
      <c r="AX18" s="235"/>
      <c r="AY18" s="186"/>
    </row>
    <row r="19" spans="2:57" ht="4.5" customHeight="1" x14ac:dyDescent="0.2">
      <c r="B19" s="44"/>
      <c r="C19" s="44"/>
      <c r="D19" s="44"/>
      <c r="E19" s="44"/>
      <c r="F19" s="44"/>
      <c r="G19" s="44"/>
      <c r="H19" s="44"/>
      <c r="I19" s="44"/>
      <c r="J19" s="44"/>
      <c r="K19" s="44"/>
      <c r="L19" s="44"/>
      <c r="M19" s="44"/>
      <c r="N19" s="44"/>
      <c r="O19" s="44"/>
      <c r="P19" s="44"/>
      <c r="Q19" s="44"/>
      <c r="R19" s="44"/>
      <c r="S19" s="44"/>
      <c r="T19" s="45"/>
      <c r="U19" s="44"/>
      <c r="V19" s="45"/>
      <c r="W19" s="44"/>
      <c r="X19" s="44"/>
      <c r="Y19" s="44"/>
      <c r="Z19" s="44"/>
      <c r="AA19" s="44"/>
      <c r="AB19" s="44"/>
      <c r="AC19" s="44"/>
      <c r="AD19" s="44"/>
      <c r="AE19" s="44"/>
      <c r="AF19" s="44"/>
      <c r="AG19" s="44"/>
      <c r="AH19" s="44"/>
      <c r="AI19" s="159"/>
      <c r="AJ19" s="159"/>
      <c r="AK19" s="159"/>
      <c r="AL19" s="159"/>
      <c r="AM19" s="159"/>
      <c r="AN19" s="159"/>
      <c r="AO19" s="159"/>
      <c r="AP19" s="159"/>
      <c r="AQ19" s="159"/>
      <c r="AR19" s="159"/>
      <c r="AS19" s="159"/>
      <c r="AT19" s="159"/>
      <c r="AU19" s="159"/>
      <c r="AV19" s="159"/>
      <c r="AW19" s="44"/>
      <c r="AX19" s="44"/>
      <c r="AY19" s="186"/>
    </row>
    <row r="20" spans="2:57" ht="10.5" customHeight="1" x14ac:dyDescent="0.2">
      <c r="B20" s="13">
        <v>6</v>
      </c>
      <c r="C20" s="16"/>
      <c r="D20" s="14" t="s">
        <v>0</v>
      </c>
      <c r="E20" s="93" t="s">
        <v>43</v>
      </c>
      <c r="F20" s="53"/>
      <c r="G20" s="93" t="s">
        <v>43</v>
      </c>
      <c r="H20" s="53"/>
      <c r="I20" s="93" t="s">
        <v>43</v>
      </c>
      <c r="J20" s="53"/>
      <c r="K20" s="93" t="s">
        <v>43</v>
      </c>
      <c r="L20" s="53"/>
      <c r="M20" s="93" t="s">
        <v>43</v>
      </c>
      <c r="N20" s="53"/>
      <c r="O20" s="53">
        <v>1377.7792441513416</v>
      </c>
      <c r="P20" s="53"/>
      <c r="Q20" s="90">
        <v>1201.2192125775418</v>
      </c>
      <c r="R20" s="54"/>
      <c r="S20" s="53">
        <v>1470.1318847756784</v>
      </c>
      <c r="T20" s="53"/>
      <c r="U20" s="53">
        <v>1528.8144097869426</v>
      </c>
      <c r="V20" s="53"/>
      <c r="W20" s="53">
        <v>1444.3422377202482</v>
      </c>
      <c r="X20" s="77"/>
      <c r="Y20" s="53">
        <v>1276.4526612055024</v>
      </c>
      <c r="Z20" s="27"/>
      <c r="AA20" s="53">
        <v>1321.6539722635739</v>
      </c>
      <c r="AB20" s="27"/>
      <c r="AC20" s="53">
        <v>1315.5894394945303</v>
      </c>
      <c r="AD20" s="56"/>
      <c r="AE20" s="53">
        <v>1290.7263161978715</v>
      </c>
      <c r="AF20" s="56"/>
      <c r="AG20" s="53">
        <v>1363.0735152509596</v>
      </c>
      <c r="AH20" s="108"/>
      <c r="AI20" s="93">
        <v>1475.0824716315301</v>
      </c>
      <c r="AJ20" s="56"/>
      <c r="AK20" s="93">
        <v>1361.8134021512456</v>
      </c>
      <c r="AL20" s="27"/>
      <c r="AM20" s="93">
        <v>1353.7978855356189</v>
      </c>
      <c r="AN20" s="27"/>
      <c r="AO20" s="93">
        <v>1400.1683781976235</v>
      </c>
      <c r="AP20" s="72"/>
      <c r="AQ20" s="53">
        <v>1460.1270310020061</v>
      </c>
      <c r="AR20" s="108"/>
      <c r="AS20" s="93">
        <v>1510.8717643011876</v>
      </c>
      <c r="AT20" s="27"/>
      <c r="AU20" s="93">
        <v>1213.032866181677</v>
      </c>
      <c r="AV20" s="27"/>
      <c r="AW20" s="56"/>
      <c r="AX20" s="14" t="s">
        <v>31</v>
      </c>
      <c r="AY20" s="186"/>
    </row>
    <row r="21" spans="2:57" ht="10.5" customHeight="1" x14ac:dyDescent="0.2">
      <c r="B21" s="13">
        <v>7</v>
      </c>
      <c r="C21" s="13"/>
      <c r="D21" s="14" t="s">
        <v>1</v>
      </c>
      <c r="E21" s="93" t="s">
        <v>43</v>
      </c>
      <c r="F21" s="53"/>
      <c r="G21" s="93" t="s">
        <v>43</v>
      </c>
      <c r="H21" s="53"/>
      <c r="I21" s="93" t="s">
        <v>43</v>
      </c>
      <c r="J21" s="53"/>
      <c r="K21" s="93" t="s">
        <v>43</v>
      </c>
      <c r="L21" s="53"/>
      <c r="M21" s="93" t="s">
        <v>43</v>
      </c>
      <c r="N21" s="53"/>
      <c r="O21" s="53">
        <v>1413.5698004315404</v>
      </c>
      <c r="P21" s="53"/>
      <c r="Q21" s="90">
        <v>1321.1655080272863</v>
      </c>
      <c r="R21" s="54"/>
      <c r="S21" s="53">
        <v>1586.8054061459902</v>
      </c>
      <c r="T21" s="53"/>
      <c r="U21" s="53">
        <v>1549.2807876850081</v>
      </c>
      <c r="V21" s="53"/>
      <c r="W21" s="53">
        <v>1387.6978468942493</v>
      </c>
      <c r="X21" s="77"/>
      <c r="Y21" s="53">
        <v>1338.8660372196921</v>
      </c>
      <c r="Z21" s="27"/>
      <c r="AA21" s="53">
        <v>1400.2224537963177</v>
      </c>
      <c r="AB21" s="27"/>
      <c r="AC21" s="53">
        <v>1408.0853729186806</v>
      </c>
      <c r="AD21" s="56"/>
      <c r="AE21" s="53">
        <v>1414.9377311034136</v>
      </c>
      <c r="AF21" s="56"/>
      <c r="AG21" s="53">
        <v>1528.856583949836</v>
      </c>
      <c r="AH21" s="108"/>
      <c r="AI21" s="93">
        <v>1558.8331809213087</v>
      </c>
      <c r="AJ21" s="56"/>
      <c r="AK21" s="93">
        <v>1449.7351260582589</v>
      </c>
      <c r="AL21" s="27"/>
      <c r="AM21" s="93">
        <v>1393.2333397841001</v>
      </c>
      <c r="AN21" s="27"/>
      <c r="AO21" s="93">
        <v>1669.2947890583109</v>
      </c>
      <c r="AP21" s="72"/>
      <c r="AQ21" s="53">
        <v>1677.4730849094826</v>
      </c>
      <c r="AR21" s="108"/>
      <c r="AS21" s="93">
        <v>1394.1213077721363</v>
      </c>
      <c r="AT21" s="27"/>
      <c r="AU21" s="93">
        <v>1428.5392085581902</v>
      </c>
      <c r="AV21" s="27"/>
      <c r="AW21" s="56"/>
      <c r="AX21" s="14" t="s">
        <v>32</v>
      </c>
      <c r="AY21" s="186"/>
    </row>
    <row r="22" spans="2:57" ht="10.5" customHeight="1" x14ac:dyDescent="0.2">
      <c r="B22" s="13">
        <v>8</v>
      </c>
      <c r="C22" s="13"/>
      <c r="D22" s="14" t="s">
        <v>2</v>
      </c>
      <c r="E22" s="93" t="s">
        <v>43</v>
      </c>
      <c r="F22" s="53"/>
      <c r="G22" s="93" t="s">
        <v>43</v>
      </c>
      <c r="H22" s="53"/>
      <c r="I22" s="93" t="s">
        <v>43</v>
      </c>
      <c r="J22" s="53"/>
      <c r="K22" s="93" t="s">
        <v>43</v>
      </c>
      <c r="L22" s="53"/>
      <c r="M22" s="93" t="s">
        <v>43</v>
      </c>
      <c r="N22" s="53"/>
      <c r="O22" s="53">
        <v>1251.2911933820355</v>
      </c>
      <c r="P22" s="53"/>
      <c r="Q22" s="90">
        <v>1370.7233604046651</v>
      </c>
      <c r="R22" s="54"/>
      <c r="S22" s="53">
        <v>1548.1683666098857</v>
      </c>
      <c r="T22" s="53"/>
      <c r="U22" s="53">
        <v>1447.8520944339743</v>
      </c>
      <c r="V22" s="53"/>
      <c r="W22" s="53">
        <v>1285.2915941104591</v>
      </c>
      <c r="X22" s="77"/>
      <c r="Y22" s="53">
        <v>1154.3926337152875</v>
      </c>
      <c r="Z22" s="27"/>
      <c r="AA22" s="53">
        <v>1105.0898820486493</v>
      </c>
      <c r="AB22" s="27"/>
      <c r="AC22" s="53">
        <v>1222.6764984861757</v>
      </c>
      <c r="AD22" s="56"/>
      <c r="AE22" s="53">
        <v>1239.0136118255632</v>
      </c>
      <c r="AF22" s="56"/>
      <c r="AG22" s="53">
        <v>1332.623835446725</v>
      </c>
      <c r="AH22" s="108"/>
      <c r="AI22" s="93">
        <v>1341.7248942174897</v>
      </c>
      <c r="AJ22" s="56"/>
      <c r="AK22" s="93">
        <v>1395.2678883653055</v>
      </c>
      <c r="AL22" s="27"/>
      <c r="AM22" s="93">
        <v>1185.5505296039917</v>
      </c>
      <c r="AN22" s="27"/>
      <c r="AO22" s="93">
        <v>1508.3740839780787</v>
      </c>
      <c r="AP22" s="27"/>
      <c r="AQ22" s="53">
        <v>1438.1933660112913</v>
      </c>
      <c r="AR22" s="108"/>
      <c r="AS22" s="93">
        <v>1393.7586473481335</v>
      </c>
      <c r="AT22" s="27"/>
      <c r="AU22" s="93"/>
      <c r="AV22" s="27"/>
      <c r="AW22" s="56"/>
      <c r="AX22" s="14" t="s">
        <v>33</v>
      </c>
      <c r="AY22" s="186"/>
    </row>
    <row r="23" spans="2:57" ht="10.5" customHeight="1" x14ac:dyDescent="0.2">
      <c r="B23" s="13">
        <v>9</v>
      </c>
      <c r="C23" s="13"/>
      <c r="D23" s="14" t="s">
        <v>3</v>
      </c>
      <c r="E23" s="93" t="s">
        <v>43</v>
      </c>
      <c r="F23" s="53"/>
      <c r="G23" s="93" t="s">
        <v>43</v>
      </c>
      <c r="H23" s="53"/>
      <c r="I23" s="93" t="s">
        <v>43</v>
      </c>
      <c r="J23" s="53"/>
      <c r="K23" s="93" t="s">
        <v>43</v>
      </c>
      <c r="L23" s="53"/>
      <c r="M23" s="93" t="s">
        <v>43</v>
      </c>
      <c r="N23" s="53"/>
      <c r="O23" s="53">
        <v>1067.3183674235488</v>
      </c>
      <c r="P23" s="53"/>
      <c r="Q23" s="90">
        <v>1451.3029871270919</v>
      </c>
      <c r="R23" s="54"/>
      <c r="S23" s="53">
        <v>1584.0691504161432</v>
      </c>
      <c r="T23" s="53"/>
      <c r="U23" s="53">
        <v>1291.8557911855819</v>
      </c>
      <c r="V23" s="53"/>
      <c r="W23" s="53">
        <v>1284.2648886628606</v>
      </c>
      <c r="X23" s="77"/>
      <c r="Y23" s="53">
        <v>1368.6686393605946</v>
      </c>
      <c r="Z23" s="27"/>
      <c r="AA23" s="53">
        <v>1304.44932068146</v>
      </c>
      <c r="AB23" s="27"/>
      <c r="AC23" s="53">
        <v>1364.0233317619695</v>
      </c>
      <c r="AD23" s="56"/>
      <c r="AE23" s="53">
        <v>1360.3488427051529</v>
      </c>
      <c r="AF23" s="56"/>
      <c r="AG23" s="53">
        <v>1407.7941541208602</v>
      </c>
      <c r="AH23" s="108"/>
      <c r="AI23" s="93">
        <v>1408.3298774694467</v>
      </c>
      <c r="AJ23" s="56"/>
      <c r="AK23" s="93">
        <v>1375.6647700478477</v>
      </c>
      <c r="AL23" s="27"/>
      <c r="AM23" s="93">
        <v>1282.9794887645085</v>
      </c>
      <c r="AN23" s="27"/>
      <c r="AO23" s="93">
        <v>1448.5073171496786</v>
      </c>
      <c r="AP23" s="27"/>
      <c r="AQ23" s="53">
        <v>1374.3838207064914</v>
      </c>
      <c r="AR23" s="108"/>
      <c r="AS23" s="93">
        <v>1491.3712747320246</v>
      </c>
      <c r="AT23" s="27"/>
      <c r="AU23" s="93"/>
      <c r="AV23" s="27"/>
      <c r="AW23" s="25"/>
      <c r="AX23" s="14" t="s">
        <v>34</v>
      </c>
      <c r="AY23" s="186"/>
    </row>
    <row r="24" spans="2:57" ht="6" customHeight="1" x14ac:dyDescent="0.2">
      <c r="B24" s="13"/>
      <c r="C24" s="13"/>
      <c r="D24" s="14"/>
      <c r="E24" s="30"/>
      <c r="F24" s="30"/>
      <c r="G24" s="30"/>
      <c r="H24" s="30"/>
      <c r="I24" s="30"/>
      <c r="J24" s="30"/>
      <c r="K24" s="30"/>
      <c r="L24" s="30"/>
      <c r="M24" s="30"/>
      <c r="N24" s="30"/>
      <c r="O24" s="30"/>
      <c r="P24" s="30"/>
      <c r="Q24" s="91"/>
      <c r="R24" s="30"/>
      <c r="S24" s="30"/>
      <c r="T24" s="89"/>
      <c r="U24" s="30"/>
      <c r="V24" s="89"/>
      <c r="W24" s="30"/>
      <c r="X24" s="77"/>
      <c r="Y24" s="30"/>
      <c r="Z24" s="27"/>
      <c r="AA24" s="30"/>
      <c r="AB24" s="27"/>
      <c r="AC24" s="30"/>
      <c r="AD24" s="27"/>
      <c r="AE24" s="30"/>
      <c r="AF24" s="27"/>
      <c r="AG24" s="30"/>
      <c r="AH24" s="108"/>
      <c r="AI24" s="155"/>
      <c r="AJ24" s="27"/>
      <c r="AK24" s="155"/>
      <c r="AL24" s="27"/>
      <c r="AM24" s="155"/>
      <c r="AN24" s="27"/>
      <c r="AO24" s="155"/>
      <c r="AP24" s="27"/>
      <c r="AQ24" s="30"/>
      <c r="AR24" s="108"/>
      <c r="AS24" s="155"/>
      <c r="AT24" s="27"/>
      <c r="AU24" s="155"/>
      <c r="AV24" s="27"/>
      <c r="AW24" s="25"/>
      <c r="AX24" s="28"/>
      <c r="AY24" s="186"/>
    </row>
    <row r="25" spans="2:57" ht="11.25" customHeight="1" x14ac:dyDescent="0.2">
      <c r="B25" s="13">
        <v>10</v>
      </c>
      <c r="C25" s="13"/>
      <c r="D25" s="15" t="s">
        <v>14</v>
      </c>
      <c r="E25" s="55">
        <v>5259.0908519999994</v>
      </c>
      <c r="F25" s="26"/>
      <c r="G25" s="55">
        <v>5405.9406949999993</v>
      </c>
      <c r="H25" s="26"/>
      <c r="I25" s="55">
        <v>5198.8043624918282</v>
      </c>
      <c r="J25" s="26"/>
      <c r="K25" s="55">
        <v>5022.8433239402675</v>
      </c>
      <c r="L25" s="26"/>
      <c r="M25" s="55">
        <v>5204.9891914295185</v>
      </c>
      <c r="N25" s="55"/>
      <c r="O25" s="55">
        <v>5109.9586053884668</v>
      </c>
      <c r="P25" s="55"/>
      <c r="Q25" s="92">
        <v>5344.4110681365855</v>
      </c>
      <c r="R25" s="54"/>
      <c r="S25" s="55">
        <v>6189.1748079476974</v>
      </c>
      <c r="T25" s="55"/>
      <c r="U25" s="55">
        <v>5817.8030830915068</v>
      </c>
      <c r="V25" s="55"/>
      <c r="W25" s="55">
        <v>5401.5965673878172</v>
      </c>
      <c r="X25" s="77"/>
      <c r="Y25" s="55">
        <v>5138.3799715010764</v>
      </c>
      <c r="Z25" s="97"/>
      <c r="AA25" s="55">
        <v>5131.4156287900005</v>
      </c>
      <c r="AB25" s="97"/>
      <c r="AC25" s="55">
        <v>5310.3746426613561</v>
      </c>
      <c r="AD25" s="97"/>
      <c r="AE25" s="55">
        <v>5305.0265018320006</v>
      </c>
      <c r="AF25" s="97"/>
      <c r="AG25" s="55">
        <v>5632.3480887683809</v>
      </c>
      <c r="AH25" s="109"/>
      <c r="AI25" s="55">
        <v>5783.9704242397747</v>
      </c>
      <c r="AJ25" s="107"/>
      <c r="AK25" s="55">
        <v>5582.4811866226573</v>
      </c>
      <c r="AL25" s="97"/>
      <c r="AM25" s="55">
        <v>5215.5612436882193</v>
      </c>
      <c r="AN25" s="97"/>
      <c r="AO25" s="55">
        <v>6026.3445683836917</v>
      </c>
      <c r="AP25" s="97"/>
      <c r="AQ25" s="55">
        <v>5950.1773026292703</v>
      </c>
      <c r="AR25" s="109"/>
      <c r="AS25" s="55">
        <v>5790.1229941534821</v>
      </c>
      <c r="AT25" s="97"/>
      <c r="AU25" s="55">
        <v>2641.5720747398673</v>
      </c>
      <c r="AV25" s="97"/>
      <c r="AW25" s="25"/>
      <c r="AX25" s="15" t="s">
        <v>28</v>
      </c>
      <c r="AY25" s="186"/>
    </row>
    <row r="26" spans="2:57" ht="6" customHeight="1" x14ac:dyDescent="0.2">
      <c r="B26" s="46"/>
      <c r="C26" s="46"/>
      <c r="D26" s="46"/>
      <c r="E26" s="47"/>
      <c r="F26" s="48"/>
      <c r="G26" s="47"/>
      <c r="H26" s="48"/>
      <c r="I26" s="47"/>
      <c r="J26" s="48"/>
      <c r="K26" s="47"/>
      <c r="L26" s="48"/>
      <c r="M26" s="48"/>
      <c r="N26" s="49"/>
      <c r="O26" s="47"/>
      <c r="P26" s="48"/>
      <c r="Q26" s="47"/>
      <c r="R26" s="48"/>
      <c r="S26" s="47"/>
      <c r="T26" s="50"/>
      <c r="U26" s="47"/>
      <c r="V26" s="50"/>
      <c r="W26" s="47"/>
      <c r="X26" s="51"/>
      <c r="Y26" s="47"/>
      <c r="Z26" s="51"/>
      <c r="AA26" s="47"/>
      <c r="AB26" s="51"/>
      <c r="AC26" s="47"/>
      <c r="AD26" s="51"/>
      <c r="AE26" s="47"/>
      <c r="AF26" s="51"/>
      <c r="AG26" s="47"/>
      <c r="AH26" s="51"/>
      <c r="AI26" s="47"/>
      <c r="AJ26" s="51"/>
      <c r="AK26" s="47"/>
      <c r="AL26" s="51"/>
      <c r="AM26" s="47"/>
      <c r="AN26" s="51"/>
      <c r="AO26" s="47"/>
      <c r="AP26" s="51"/>
      <c r="AQ26" s="47"/>
      <c r="AR26" s="51"/>
      <c r="AS26" s="51"/>
      <c r="AT26" s="51"/>
      <c r="AU26" s="51"/>
      <c r="AV26" s="51"/>
      <c r="AW26" s="23"/>
      <c r="AX26" s="46"/>
    </row>
    <row r="27" spans="2:57" ht="6" customHeight="1" x14ac:dyDescent="0.2">
      <c r="B27" s="28"/>
      <c r="C27" s="28"/>
      <c r="D27" s="28"/>
      <c r="E27" s="29"/>
      <c r="F27" s="30"/>
      <c r="G27" s="29"/>
      <c r="H27" s="30"/>
      <c r="I27" s="29"/>
      <c r="J27" s="30"/>
      <c r="K27" s="29"/>
      <c r="L27" s="30"/>
      <c r="M27" s="30"/>
      <c r="N27" s="31"/>
      <c r="O27" s="29"/>
      <c r="P27" s="30"/>
      <c r="Q27" s="29"/>
      <c r="R27" s="30"/>
      <c r="S27" s="29"/>
      <c r="T27" s="32"/>
      <c r="U27" s="29"/>
      <c r="V27" s="32"/>
      <c r="W27" s="29"/>
      <c r="X27" s="27"/>
      <c r="Y27" s="29"/>
      <c r="Z27" s="27"/>
      <c r="AA27" s="29"/>
      <c r="AB27" s="27"/>
      <c r="AC27" s="29"/>
      <c r="AD27" s="27"/>
      <c r="AE27" s="29"/>
      <c r="AF27" s="27"/>
      <c r="AG27" s="29"/>
      <c r="AH27" s="27"/>
      <c r="AI27" s="29"/>
      <c r="AJ27" s="27"/>
      <c r="AK27" s="29"/>
      <c r="AL27" s="27"/>
      <c r="AM27" s="29"/>
      <c r="AN27" s="27"/>
      <c r="AO27" s="29"/>
      <c r="AP27" s="27"/>
      <c r="AQ27" s="29"/>
      <c r="AR27" s="27"/>
      <c r="AS27" s="27"/>
      <c r="AT27" s="27"/>
      <c r="AU27" s="27"/>
      <c r="AV27" s="27"/>
      <c r="AW27" s="25"/>
      <c r="AX27" s="28"/>
    </row>
    <row r="28" spans="2:57" ht="44.25" customHeight="1" x14ac:dyDescent="0.2">
      <c r="B28" s="236" t="s">
        <v>154</v>
      </c>
      <c r="C28" s="236"/>
      <c r="D28" s="236"/>
      <c r="E28" s="236"/>
      <c r="F28" s="236"/>
      <c r="G28" s="236"/>
      <c r="H28" s="236"/>
      <c r="I28" s="236"/>
      <c r="J28" s="236"/>
      <c r="K28" s="236"/>
      <c r="L28" s="236"/>
      <c r="M28" s="236"/>
      <c r="N28" s="236"/>
      <c r="O28" s="236"/>
      <c r="P28" s="236"/>
      <c r="Q28" s="236"/>
      <c r="R28" s="236"/>
      <c r="S28" s="236"/>
      <c r="T28" s="236"/>
      <c r="U28" s="236"/>
      <c r="V28" s="236"/>
      <c r="W28" s="236"/>
      <c r="X28" s="236"/>
      <c r="Y28" s="236"/>
      <c r="Z28" s="236"/>
      <c r="AA28" s="236"/>
      <c r="AB28" s="236"/>
      <c r="AC28" s="236"/>
      <c r="AD28" s="236"/>
      <c r="AE28" s="236"/>
      <c r="AF28" s="236"/>
      <c r="AG28" s="236"/>
      <c r="AH28" s="236"/>
      <c r="AI28" s="236"/>
      <c r="AJ28" s="236"/>
      <c r="AK28" s="236"/>
      <c r="AL28" s="236"/>
      <c r="AM28" s="236"/>
      <c r="AN28" s="236"/>
      <c r="AO28" s="236"/>
      <c r="AP28" s="236"/>
      <c r="AQ28" s="236"/>
      <c r="AR28" s="236"/>
      <c r="AS28" s="236"/>
      <c r="AT28" s="236"/>
      <c r="AU28" s="236"/>
      <c r="AV28" s="236"/>
      <c r="AW28" s="236"/>
      <c r="AX28" s="236"/>
      <c r="AZ28" s="174"/>
      <c r="BB28" s="117"/>
      <c r="BC28" s="117"/>
      <c r="BD28" s="117"/>
      <c r="BE28" s="117"/>
    </row>
    <row r="29" spans="2:57" ht="18.75" customHeight="1" x14ac:dyDescent="0.2">
      <c r="B29" s="18"/>
      <c r="C29" s="18"/>
      <c r="D29" s="19"/>
      <c r="E29" s="19"/>
      <c r="F29" s="19"/>
      <c r="G29" s="19"/>
      <c r="H29" s="19"/>
      <c r="I29" s="19"/>
      <c r="J29" s="19"/>
      <c r="K29" s="19"/>
      <c r="L29" s="19"/>
    </row>
    <row r="30" spans="2:57" ht="18.75" customHeight="1" x14ac:dyDescent="0.2">
      <c r="B30" s="18"/>
      <c r="C30" s="18"/>
      <c r="D30" s="19"/>
      <c r="E30" s="19"/>
      <c r="F30" s="19"/>
      <c r="G30" s="19"/>
      <c r="H30" s="19"/>
      <c r="I30" s="19"/>
      <c r="J30" s="19"/>
      <c r="K30" s="19"/>
      <c r="L30" s="19"/>
    </row>
    <row r="31" spans="2:57" ht="18.75" customHeight="1" x14ac:dyDescent="0.2">
      <c r="B31" s="18"/>
      <c r="C31" s="18"/>
      <c r="D31" s="19"/>
      <c r="E31" s="19"/>
      <c r="F31" s="19"/>
      <c r="G31" s="19"/>
      <c r="H31" s="19"/>
      <c r="I31" s="19"/>
      <c r="J31" s="19"/>
      <c r="K31" s="19"/>
      <c r="L31" s="19"/>
    </row>
    <row r="35" spans="33:43" x14ac:dyDescent="0.2">
      <c r="AG35" s="113"/>
      <c r="AH35" s="113"/>
      <c r="AI35" s="113"/>
      <c r="AJ35" s="113"/>
      <c r="AK35" s="113"/>
      <c r="AL35" s="113"/>
      <c r="AM35" s="113"/>
      <c r="AN35" s="113"/>
      <c r="AO35" s="113"/>
      <c r="AP35" s="113"/>
      <c r="AQ35" s="113"/>
    </row>
    <row r="36" spans="33:43" x14ac:dyDescent="0.2">
      <c r="AG36" s="113"/>
      <c r="AH36" s="113"/>
      <c r="AI36" s="113"/>
      <c r="AJ36" s="113"/>
      <c r="AK36" s="113"/>
      <c r="AL36" s="113"/>
      <c r="AM36" s="113"/>
      <c r="AN36" s="113"/>
      <c r="AO36" s="113"/>
      <c r="AP36" s="113"/>
      <c r="AQ36" s="113"/>
    </row>
  </sheetData>
  <mergeCells count="29">
    <mergeCell ref="AW6:AX6"/>
    <mergeCell ref="M17:N17"/>
    <mergeCell ref="W17:X17"/>
    <mergeCell ref="AW17:AX17"/>
    <mergeCell ref="B7:D7"/>
    <mergeCell ref="Q17:R17"/>
    <mergeCell ref="S17:T17"/>
    <mergeCell ref="B17:D17"/>
    <mergeCell ref="K17:L17"/>
    <mergeCell ref="I17:J17"/>
    <mergeCell ref="B6:D6"/>
    <mergeCell ref="AU17:AV17"/>
    <mergeCell ref="AS17:AT17"/>
    <mergeCell ref="B28:AX28"/>
    <mergeCell ref="Y17:Z17"/>
    <mergeCell ref="AI17:AJ17"/>
    <mergeCell ref="AK17:AL17"/>
    <mergeCell ref="AO17:AP17"/>
    <mergeCell ref="AC17:AD17"/>
    <mergeCell ref="AA17:AB17"/>
    <mergeCell ref="AG17:AH17"/>
    <mergeCell ref="AE17:AF17"/>
    <mergeCell ref="O17:P17"/>
    <mergeCell ref="AM17:AN17"/>
    <mergeCell ref="B18:D18"/>
    <mergeCell ref="AW18:AX18"/>
    <mergeCell ref="E17:F17"/>
    <mergeCell ref="G17:H17"/>
    <mergeCell ref="AQ17:AR17"/>
  </mergeCells>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BD47"/>
  <sheetViews>
    <sheetView zoomScaleNormal="100" workbookViewId="0"/>
  </sheetViews>
  <sheetFormatPr defaultColWidth="9.28515625" defaultRowHeight="13.8" outlineLevelCol="1" x14ac:dyDescent="0.2"/>
  <cols>
    <col min="1" max="1" width="0.7109375" style="17" customWidth="1"/>
    <col min="2" max="2" width="3.140625" style="17" bestFit="1" customWidth="1"/>
    <col min="3" max="3" width="1" style="17" customWidth="1"/>
    <col min="4" max="4" width="30" style="17" customWidth="1"/>
    <col min="5" max="5" width="7.7109375" style="17" hidden="1" customWidth="1" outlineLevel="1"/>
    <col min="6" max="6" width="1.42578125" style="17" hidden="1" customWidth="1" outlineLevel="1"/>
    <col min="7" max="7" width="7.7109375" style="17" hidden="1" customWidth="1" outlineLevel="1"/>
    <col min="8" max="8" width="1.42578125" style="17" hidden="1" customWidth="1" outlineLevel="1"/>
    <col min="9" max="9" width="7.7109375" style="17" hidden="1" customWidth="1" outlineLevel="1"/>
    <col min="10" max="10" width="1.42578125" style="17" hidden="1" customWidth="1" outlineLevel="1"/>
    <col min="11" max="11" width="7.7109375" style="17" hidden="1" customWidth="1" outlineLevel="1"/>
    <col min="12" max="12" width="1.42578125" style="17" hidden="1" customWidth="1" outlineLevel="1"/>
    <col min="13" max="13" width="7.7109375" style="17" hidden="1" customWidth="1" outlineLevel="1"/>
    <col min="14" max="14" width="1.42578125" style="17" hidden="1" customWidth="1" outlineLevel="1"/>
    <col min="15" max="15" width="7.7109375" style="17" hidden="1" customWidth="1" outlineLevel="1"/>
    <col min="16" max="16" width="1.42578125" style="17" hidden="1" customWidth="1" outlineLevel="1"/>
    <col min="17" max="17" width="7.7109375" style="17" hidden="1" customWidth="1" outlineLevel="1"/>
    <col min="18" max="18" width="1.42578125" style="17" hidden="1" customWidth="1" outlineLevel="1"/>
    <col min="19" max="19" width="7.7109375" style="17" hidden="1" customWidth="1" outlineLevel="1"/>
    <col min="20" max="20" width="1.42578125" style="17" hidden="1" customWidth="1" outlineLevel="1"/>
    <col min="21" max="21" width="7.7109375" style="17" hidden="1" customWidth="1" outlineLevel="1"/>
    <col min="22" max="22" width="1.42578125" style="17" hidden="1" customWidth="1" outlineLevel="1"/>
    <col min="23" max="23" width="7.7109375" style="17" hidden="1" customWidth="1" outlineLevel="1"/>
    <col min="24" max="24" width="1.42578125" style="17" hidden="1" customWidth="1" outlineLevel="1"/>
    <col min="25" max="25" width="7.7109375" style="17" hidden="1" customWidth="1" outlineLevel="1"/>
    <col min="26" max="26" width="1.42578125" style="17" hidden="1" customWidth="1" outlineLevel="1"/>
    <col min="27" max="27" width="7.7109375" style="17" hidden="1" customWidth="1" outlineLevel="1"/>
    <col min="28" max="28" width="1.42578125" style="17" hidden="1" customWidth="1" outlineLevel="1"/>
    <col min="29" max="29" width="7.7109375" style="17" hidden="1" customWidth="1" outlineLevel="1"/>
    <col min="30" max="30" width="1.42578125" style="17" hidden="1" customWidth="1" outlineLevel="1"/>
    <col min="31" max="31" width="7.7109375" style="17" hidden="1" customWidth="1" outlineLevel="1"/>
    <col min="32" max="32" width="1.42578125" style="17" hidden="1" customWidth="1" outlineLevel="1"/>
    <col min="33" max="33" width="7.7109375" style="17" hidden="1" customWidth="1" outlineLevel="1"/>
    <col min="34" max="34" width="1.42578125" style="17" hidden="1" customWidth="1" outlineLevel="1"/>
    <col min="35" max="35" width="7.7109375" style="17" hidden="1" customWidth="1" outlineLevel="1"/>
    <col min="36" max="36" width="1.42578125" style="17" hidden="1" customWidth="1" outlineLevel="1"/>
    <col min="37" max="37" width="7.7109375" style="17" customWidth="1" collapsed="1"/>
    <col min="38" max="38" width="1.42578125" style="17" customWidth="1"/>
    <col min="39" max="39" width="7.7109375" style="17" customWidth="1"/>
    <col min="40" max="40" width="1.42578125" style="17" customWidth="1"/>
    <col min="41" max="41" width="7.7109375" style="17" customWidth="1"/>
    <col min="42" max="42" width="1.42578125" style="17" customWidth="1"/>
    <col min="43" max="43" width="7.7109375" style="17" customWidth="1"/>
    <col min="44" max="44" width="1.42578125" style="17" customWidth="1"/>
    <col min="45" max="45" width="7.7109375" style="17" customWidth="1"/>
    <col min="46" max="46" width="1.42578125" style="17" customWidth="1"/>
    <col min="47" max="47" width="7.7109375" style="17" customWidth="1"/>
    <col min="48" max="48" width="1.42578125" style="17" customWidth="1"/>
    <col min="49" max="49" width="1" style="17" customWidth="1"/>
    <col min="50" max="50" width="32.7109375" style="17" customWidth="1"/>
    <col min="51" max="51" width="9.28515625" style="17"/>
    <col min="52" max="52" width="13.7109375" style="17" bestFit="1" customWidth="1"/>
    <col min="53" max="53" width="15.7109375" style="17" bestFit="1" customWidth="1"/>
    <col min="54" max="54" width="25.7109375" style="17" bestFit="1" customWidth="1"/>
    <col min="55" max="16384" width="9.28515625" style="17"/>
  </cols>
  <sheetData>
    <row r="1" spans="2:56" x14ac:dyDescent="0.2">
      <c r="B1" s="18" t="s">
        <v>125</v>
      </c>
      <c r="C1" s="18"/>
      <c r="D1" s="19"/>
      <c r="E1" s="19"/>
      <c r="F1" s="19"/>
      <c r="G1" s="19"/>
      <c r="H1" s="19"/>
      <c r="I1" s="19"/>
      <c r="J1" s="19"/>
      <c r="K1" s="19"/>
      <c r="L1" s="19"/>
    </row>
    <row r="2" spans="2:56" x14ac:dyDescent="0.2">
      <c r="B2" s="94" t="s">
        <v>126</v>
      </c>
      <c r="C2" s="18"/>
      <c r="D2" s="19"/>
      <c r="E2" s="19"/>
      <c r="F2" s="19"/>
      <c r="G2" s="19"/>
      <c r="H2" s="19"/>
      <c r="I2" s="19"/>
      <c r="J2" s="19"/>
      <c r="K2" s="19"/>
      <c r="L2" s="19"/>
    </row>
    <row r="3" spans="2:56" ht="6" customHeight="1" x14ac:dyDescent="0.2">
      <c r="B3" s="19"/>
      <c r="C3" s="19"/>
      <c r="D3" s="19"/>
      <c r="E3" s="19"/>
      <c r="F3" s="19"/>
      <c r="G3" s="19"/>
      <c r="H3" s="19"/>
      <c r="I3" s="19"/>
      <c r="J3" s="19"/>
      <c r="K3" s="19"/>
      <c r="L3" s="19"/>
    </row>
    <row r="4" spans="2:56" ht="6" customHeight="1" x14ac:dyDescent="0.2">
      <c r="B4" s="20"/>
      <c r="C4" s="20"/>
      <c r="D4" s="20"/>
      <c r="E4" s="20"/>
      <c r="F4" s="20"/>
      <c r="G4" s="20"/>
      <c r="H4" s="20"/>
      <c r="I4" s="20"/>
      <c r="J4" s="20"/>
      <c r="K4" s="20"/>
      <c r="L4" s="20"/>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row>
    <row r="5" spans="2:56" ht="6" customHeight="1" x14ac:dyDescent="0.2">
      <c r="B5" s="19"/>
      <c r="C5" s="19"/>
      <c r="D5" s="19"/>
      <c r="E5" s="19"/>
      <c r="F5" s="19"/>
      <c r="G5" s="19"/>
      <c r="H5" s="19"/>
      <c r="I5" s="19"/>
      <c r="J5" s="19"/>
      <c r="K5" s="19"/>
      <c r="L5" s="19"/>
    </row>
    <row r="6" spans="2:56" ht="12.75" customHeight="1" x14ac:dyDescent="0.2">
      <c r="B6" s="235" t="s">
        <v>82</v>
      </c>
      <c r="C6" s="235"/>
      <c r="D6" s="235"/>
      <c r="E6" s="70">
        <v>2003</v>
      </c>
      <c r="F6" s="71"/>
      <c r="G6" s="70">
        <v>2004</v>
      </c>
      <c r="H6" s="71"/>
      <c r="I6" s="70">
        <v>2005</v>
      </c>
      <c r="J6" s="71"/>
      <c r="K6" s="70">
        <v>2006</v>
      </c>
      <c r="L6" s="71"/>
      <c r="M6" s="70">
        <v>2007</v>
      </c>
      <c r="N6" s="71"/>
      <c r="O6" s="70">
        <v>2008</v>
      </c>
      <c r="P6" s="71"/>
      <c r="Q6" s="70">
        <v>2009</v>
      </c>
      <c r="R6" s="71"/>
      <c r="S6" s="70">
        <v>2010</v>
      </c>
      <c r="T6" s="71"/>
      <c r="U6" s="70">
        <v>2011</v>
      </c>
      <c r="V6" s="71"/>
      <c r="W6" s="70">
        <v>2012</v>
      </c>
      <c r="X6" s="71"/>
      <c r="Y6" s="70">
        <v>2013</v>
      </c>
      <c r="Z6" s="19"/>
      <c r="AA6" s="70">
        <v>2014</v>
      </c>
      <c r="AB6" s="19"/>
      <c r="AC6" s="70">
        <v>2015</v>
      </c>
      <c r="AD6" s="19"/>
      <c r="AE6" s="70">
        <v>2016</v>
      </c>
      <c r="AF6" s="19"/>
      <c r="AG6" s="70">
        <v>2017</v>
      </c>
      <c r="AH6" s="19"/>
      <c r="AI6" s="70">
        <v>2018</v>
      </c>
      <c r="AJ6" s="19"/>
      <c r="AK6" s="70">
        <v>2019</v>
      </c>
      <c r="AL6" s="19"/>
      <c r="AM6" s="70">
        <v>2020</v>
      </c>
      <c r="AN6" s="19"/>
      <c r="AO6" s="70">
        <v>2021</v>
      </c>
      <c r="AP6" s="19"/>
      <c r="AQ6" s="70">
        <v>2022</v>
      </c>
      <c r="AR6" s="70"/>
      <c r="AS6" s="70">
        <v>2023</v>
      </c>
      <c r="AT6" s="19"/>
      <c r="AU6" s="70">
        <v>2024</v>
      </c>
      <c r="AV6" s="19"/>
      <c r="AW6" s="235" t="s">
        <v>83</v>
      </c>
      <c r="AX6" s="235"/>
    </row>
    <row r="7" spans="2:56" ht="6" customHeight="1" x14ac:dyDescent="0.2">
      <c r="B7" s="22"/>
      <c r="C7" s="22"/>
      <c r="D7" s="22"/>
      <c r="E7" s="23"/>
      <c r="F7" s="24"/>
      <c r="G7" s="23"/>
      <c r="H7" s="24"/>
      <c r="I7" s="23"/>
      <c r="J7" s="24"/>
      <c r="K7" s="23"/>
      <c r="L7" s="24"/>
      <c r="M7" s="23"/>
      <c r="N7" s="24"/>
      <c r="O7" s="23"/>
      <c r="P7" s="24"/>
      <c r="Q7" s="23"/>
      <c r="R7" s="24"/>
      <c r="S7" s="23"/>
      <c r="T7" s="24"/>
      <c r="U7" s="23"/>
      <c r="V7" s="24"/>
      <c r="W7" s="23"/>
      <c r="X7" s="24"/>
      <c r="Y7" s="23"/>
      <c r="Z7" s="24"/>
      <c r="AA7" s="23"/>
      <c r="AB7" s="24"/>
      <c r="AC7" s="23"/>
      <c r="AD7" s="24"/>
      <c r="AE7" s="23"/>
      <c r="AF7" s="24"/>
      <c r="AG7" s="23"/>
      <c r="AH7" s="24"/>
      <c r="AI7" s="23"/>
      <c r="AJ7" s="24"/>
      <c r="AK7" s="23"/>
      <c r="AL7" s="24"/>
      <c r="AM7" s="23"/>
      <c r="AN7" s="24"/>
      <c r="AO7" s="23"/>
      <c r="AP7" s="24"/>
      <c r="AQ7" s="23"/>
      <c r="AR7" s="23"/>
      <c r="AS7" s="193"/>
      <c r="AT7" s="24"/>
      <c r="AU7" s="193"/>
      <c r="AV7" s="24"/>
      <c r="AW7" s="22"/>
      <c r="AX7" s="22"/>
    </row>
    <row r="8" spans="2:56" ht="6" customHeight="1" x14ac:dyDescent="0.2">
      <c r="B8" s="14"/>
      <c r="C8" s="14"/>
      <c r="D8" s="14"/>
      <c r="E8" s="25"/>
      <c r="F8" s="25"/>
      <c r="G8" s="25"/>
      <c r="H8" s="25"/>
      <c r="I8" s="25"/>
      <c r="J8" s="25"/>
      <c r="K8" s="25"/>
      <c r="L8" s="25"/>
      <c r="M8" s="25"/>
      <c r="N8" s="25"/>
      <c r="O8" s="25"/>
      <c r="P8" s="25"/>
      <c r="Q8" s="25"/>
      <c r="R8" s="25"/>
      <c r="S8" s="25"/>
      <c r="T8" s="25"/>
      <c r="U8" s="25"/>
      <c r="V8" s="25"/>
      <c r="W8" s="25"/>
      <c r="X8" s="25"/>
      <c r="Y8" s="25"/>
      <c r="Z8" s="14"/>
      <c r="AA8" s="25"/>
      <c r="AB8" s="14"/>
      <c r="AC8" s="25"/>
      <c r="AD8" s="14"/>
      <c r="AE8" s="25"/>
      <c r="AF8" s="14"/>
      <c r="AG8" s="25"/>
      <c r="AH8" s="14"/>
      <c r="AI8" s="25"/>
      <c r="AJ8" s="14"/>
      <c r="AK8" s="25"/>
      <c r="AL8" s="14"/>
      <c r="AM8" s="25"/>
      <c r="AN8" s="14"/>
      <c r="AO8" s="25"/>
      <c r="AP8" s="14"/>
      <c r="AQ8" s="25"/>
      <c r="AR8" s="25"/>
      <c r="AS8" s="157"/>
      <c r="AT8" s="160"/>
      <c r="AU8" s="157"/>
      <c r="AV8" s="160"/>
      <c r="AW8" s="14"/>
      <c r="AX8" s="14"/>
    </row>
    <row r="9" spans="2:56" ht="10.5" customHeight="1" x14ac:dyDescent="0.2">
      <c r="B9" s="14"/>
      <c r="C9" s="14"/>
      <c r="D9" s="120" t="s">
        <v>84</v>
      </c>
      <c r="E9" s="25"/>
      <c r="F9" s="25"/>
      <c r="G9" s="25"/>
      <c r="H9" s="25"/>
      <c r="I9" s="25"/>
      <c r="J9" s="25"/>
      <c r="K9" s="25"/>
      <c r="L9" s="25"/>
      <c r="M9" s="25"/>
      <c r="N9" s="25"/>
      <c r="O9" s="25"/>
      <c r="P9" s="25"/>
      <c r="Q9" s="25"/>
      <c r="R9" s="25"/>
      <c r="S9" s="25"/>
      <c r="T9" s="25"/>
      <c r="U9" s="25"/>
      <c r="V9" s="25"/>
      <c r="W9" s="25"/>
      <c r="X9" s="25"/>
      <c r="Y9" s="25"/>
      <c r="Z9" s="14"/>
      <c r="AA9" s="25"/>
      <c r="AB9" s="14"/>
      <c r="AC9" s="25"/>
      <c r="AD9" s="14"/>
      <c r="AE9" s="25"/>
      <c r="AF9" s="14"/>
      <c r="AG9" s="25"/>
      <c r="AH9" s="14"/>
      <c r="AI9" s="25"/>
      <c r="AJ9" s="14"/>
      <c r="AK9" s="25"/>
      <c r="AL9" s="14"/>
      <c r="AM9" s="25"/>
      <c r="AN9" s="14"/>
      <c r="AO9" s="25"/>
      <c r="AP9" s="14"/>
      <c r="AQ9" s="25"/>
      <c r="AR9" s="25"/>
      <c r="AS9" s="157"/>
      <c r="AT9" s="160"/>
      <c r="AU9" s="157"/>
      <c r="AV9" s="160"/>
      <c r="AW9" s="14"/>
      <c r="AX9" s="120" t="s">
        <v>85</v>
      </c>
    </row>
    <row r="10" spans="2:56" ht="10.5" customHeight="1" x14ac:dyDescent="0.2">
      <c r="B10" s="13">
        <v>1</v>
      </c>
      <c r="C10" s="16"/>
      <c r="D10" s="14" t="s">
        <v>0</v>
      </c>
      <c r="E10" s="93" t="s">
        <v>43</v>
      </c>
      <c r="F10" s="53"/>
      <c r="G10" s="93" t="s">
        <v>43</v>
      </c>
      <c r="H10" s="53"/>
      <c r="I10" s="93" t="s">
        <v>43</v>
      </c>
      <c r="J10" s="53"/>
      <c r="K10" s="93" t="s">
        <v>43</v>
      </c>
      <c r="L10" s="53"/>
      <c r="M10" s="93">
        <v>22700.786655077009</v>
      </c>
      <c r="N10" s="53"/>
      <c r="O10" s="93">
        <v>24017.418913976806</v>
      </c>
      <c r="P10" s="53"/>
      <c r="Q10" s="93">
        <v>24343.225487623098</v>
      </c>
      <c r="R10" s="53"/>
      <c r="S10" s="93">
        <v>23613.578075861049</v>
      </c>
      <c r="T10" s="53"/>
      <c r="U10" s="93">
        <v>25663.828419756639</v>
      </c>
      <c r="V10" s="53"/>
      <c r="W10" s="93">
        <v>27105.760074687809</v>
      </c>
      <c r="X10" s="77"/>
      <c r="Y10" s="93">
        <v>28495.837409499851</v>
      </c>
      <c r="Z10" s="53"/>
      <c r="AA10" s="93">
        <v>29348.080804637895</v>
      </c>
      <c r="AB10" s="53"/>
      <c r="AC10" s="93">
        <v>29729.275015350751</v>
      </c>
      <c r="AD10" s="53"/>
      <c r="AE10" s="93">
        <v>30837.196527048665</v>
      </c>
      <c r="AF10" s="53"/>
      <c r="AG10" s="93">
        <v>31718.920638924617</v>
      </c>
      <c r="AH10" s="27"/>
      <c r="AI10" s="93">
        <v>32591.913334824079</v>
      </c>
      <c r="AJ10" s="56"/>
      <c r="AK10" s="93">
        <v>33629.184380954604</v>
      </c>
      <c r="AL10" s="27"/>
      <c r="AM10" s="93">
        <v>33538.535600234209</v>
      </c>
      <c r="AN10" s="27"/>
      <c r="AO10" s="93">
        <v>29597.462327130834</v>
      </c>
      <c r="AP10" s="72"/>
      <c r="AQ10" s="93">
        <v>33104.997515131181</v>
      </c>
      <c r="AR10" s="27"/>
      <c r="AS10" s="93">
        <v>33283.320508581179</v>
      </c>
      <c r="AT10" s="27"/>
      <c r="AU10" s="93">
        <v>32757.163107223401</v>
      </c>
      <c r="AV10" s="27"/>
      <c r="AW10" s="56"/>
      <c r="AX10" s="14" t="s">
        <v>31</v>
      </c>
      <c r="AY10" s="186"/>
      <c r="AZ10" s="33"/>
      <c r="BA10" s="166"/>
      <c r="BB10" s="172"/>
      <c r="BD10" s="172"/>
    </row>
    <row r="11" spans="2:56" ht="10.5" customHeight="1" x14ac:dyDescent="0.2">
      <c r="B11" s="13">
        <v>2</v>
      </c>
      <c r="C11" s="13"/>
      <c r="D11" s="14" t="s">
        <v>1</v>
      </c>
      <c r="E11" s="93" t="s">
        <v>43</v>
      </c>
      <c r="F11" s="53"/>
      <c r="G11" s="93" t="s">
        <v>43</v>
      </c>
      <c r="H11" s="53"/>
      <c r="I11" s="93" t="s">
        <v>43</v>
      </c>
      <c r="J11" s="53"/>
      <c r="K11" s="93" t="s">
        <v>43</v>
      </c>
      <c r="L11" s="53"/>
      <c r="M11" s="93">
        <v>22151.37901246098</v>
      </c>
      <c r="N11" s="53"/>
      <c r="O11" s="93">
        <v>23459.190378530358</v>
      </c>
      <c r="P11" s="53"/>
      <c r="Q11" s="93">
        <v>23986.515181423296</v>
      </c>
      <c r="R11" s="53"/>
      <c r="S11" s="93">
        <v>24806.630771956367</v>
      </c>
      <c r="T11" s="53"/>
      <c r="U11" s="93">
        <v>25607.428629859493</v>
      </c>
      <c r="V11" s="53"/>
      <c r="W11" s="93">
        <v>25976.00905968406</v>
      </c>
      <c r="X11" s="77"/>
      <c r="Y11" s="93">
        <v>28092.701873584436</v>
      </c>
      <c r="Z11" s="53"/>
      <c r="AA11" s="93">
        <v>28294.722480647535</v>
      </c>
      <c r="AB11" s="53"/>
      <c r="AC11" s="93">
        <v>29105.767691966808</v>
      </c>
      <c r="AD11" s="53"/>
      <c r="AE11" s="93">
        <v>30621.517348259469</v>
      </c>
      <c r="AF11" s="53"/>
      <c r="AG11" s="93">
        <v>30456.284660914047</v>
      </c>
      <c r="AH11" s="27"/>
      <c r="AI11" s="93">
        <v>31946.764023219344</v>
      </c>
      <c r="AJ11" s="56"/>
      <c r="AK11" s="93">
        <v>32503.003052729498</v>
      </c>
      <c r="AL11" s="27"/>
      <c r="AM11" s="93">
        <v>24264.399497732862</v>
      </c>
      <c r="AN11" s="27"/>
      <c r="AO11" s="93">
        <v>30621.663361583542</v>
      </c>
      <c r="AP11" s="72"/>
      <c r="AQ11" s="93">
        <v>33394.767018536266</v>
      </c>
      <c r="AR11" s="27"/>
      <c r="AS11" s="93">
        <v>30886.194236269439</v>
      </c>
      <c r="AT11" s="27"/>
      <c r="AU11" s="93">
        <v>33066.711954683997</v>
      </c>
      <c r="AV11" s="27"/>
      <c r="AW11" s="56"/>
      <c r="AX11" s="14" t="s">
        <v>32</v>
      </c>
      <c r="AY11" s="186"/>
      <c r="BA11" s="166"/>
      <c r="BB11" s="172"/>
      <c r="BD11" s="172"/>
    </row>
    <row r="12" spans="2:56" ht="10.5" customHeight="1" x14ac:dyDescent="0.2">
      <c r="B12" s="13">
        <v>3</v>
      </c>
      <c r="C12" s="13"/>
      <c r="D12" s="14" t="s">
        <v>2</v>
      </c>
      <c r="E12" s="93" t="s">
        <v>43</v>
      </c>
      <c r="F12" s="53"/>
      <c r="G12" s="93" t="s">
        <v>43</v>
      </c>
      <c r="H12" s="53"/>
      <c r="I12" s="93" t="s">
        <v>43</v>
      </c>
      <c r="J12" s="53"/>
      <c r="K12" s="93" t="s">
        <v>43</v>
      </c>
      <c r="L12" s="53"/>
      <c r="M12" s="93">
        <v>21966.352606807115</v>
      </c>
      <c r="N12" s="53"/>
      <c r="O12" s="93">
        <v>22929.910772832383</v>
      </c>
      <c r="P12" s="53"/>
      <c r="Q12" s="93">
        <v>22544.261553942099</v>
      </c>
      <c r="R12" s="53"/>
      <c r="S12" s="93">
        <v>24322.423862048341</v>
      </c>
      <c r="T12" s="53"/>
      <c r="U12" s="93">
        <v>25736.683543851908</v>
      </c>
      <c r="V12" s="53"/>
      <c r="W12" s="93">
        <v>25526.953252303345</v>
      </c>
      <c r="X12" s="77"/>
      <c r="Y12" s="93">
        <v>27780.765038796992</v>
      </c>
      <c r="Z12" s="53"/>
      <c r="AA12" s="93">
        <v>28460.662818720306</v>
      </c>
      <c r="AB12" s="53"/>
      <c r="AC12" s="93">
        <v>28513.048379684784</v>
      </c>
      <c r="AD12" s="53"/>
      <c r="AE12" s="93">
        <v>29415.057649310878</v>
      </c>
      <c r="AF12" s="53"/>
      <c r="AG12" s="93">
        <v>29711.981310831114</v>
      </c>
      <c r="AH12" s="27"/>
      <c r="AI12" s="93">
        <v>31096.671007253179</v>
      </c>
      <c r="AJ12" s="56"/>
      <c r="AK12" s="93">
        <v>32135.043333350521</v>
      </c>
      <c r="AL12" s="27"/>
      <c r="AM12" s="93">
        <v>27730.538444877737</v>
      </c>
      <c r="AN12" s="27"/>
      <c r="AO12" s="93">
        <v>30511.586747853318</v>
      </c>
      <c r="AP12" s="27"/>
      <c r="AQ12" s="93">
        <v>31827.839397691198</v>
      </c>
      <c r="AR12" s="27"/>
      <c r="AS12" s="93">
        <v>30741.979627472414</v>
      </c>
      <c r="AT12" s="27"/>
      <c r="AU12" s="93"/>
      <c r="AV12" s="27"/>
      <c r="AW12" s="56"/>
      <c r="AX12" s="14" t="s">
        <v>33</v>
      </c>
      <c r="AY12" s="186"/>
      <c r="BA12" s="166"/>
      <c r="BB12" s="172"/>
      <c r="BD12" s="172"/>
    </row>
    <row r="13" spans="2:56" ht="10.5" customHeight="1" x14ac:dyDescent="0.2">
      <c r="B13" s="13">
        <v>4</v>
      </c>
      <c r="C13" s="13"/>
      <c r="D13" s="14" t="s">
        <v>3</v>
      </c>
      <c r="E13" s="93" t="s">
        <v>43</v>
      </c>
      <c r="F13" s="53"/>
      <c r="G13" s="93" t="s">
        <v>43</v>
      </c>
      <c r="H13" s="53"/>
      <c r="I13" s="93" t="s">
        <v>43</v>
      </c>
      <c r="J13" s="53"/>
      <c r="K13" s="93" t="s">
        <v>43</v>
      </c>
      <c r="L13" s="53"/>
      <c r="M13" s="93">
        <v>23623.117725654891</v>
      </c>
      <c r="N13" s="53"/>
      <c r="O13" s="93">
        <v>24388.37693466046</v>
      </c>
      <c r="P13" s="53"/>
      <c r="Q13" s="93">
        <v>24520.097777011524</v>
      </c>
      <c r="R13" s="53"/>
      <c r="S13" s="93">
        <v>25392.153281534269</v>
      </c>
      <c r="T13" s="53"/>
      <c r="U13" s="93">
        <v>26818.280865971956</v>
      </c>
      <c r="V13" s="53"/>
      <c r="W13" s="93">
        <v>27402.736671255967</v>
      </c>
      <c r="X13" s="77"/>
      <c r="Y13" s="93">
        <v>28666.674555117621</v>
      </c>
      <c r="Z13" s="53"/>
      <c r="AA13" s="93">
        <v>29782.851007834139</v>
      </c>
      <c r="AB13" s="53"/>
      <c r="AC13" s="93">
        <v>30073.864848097513</v>
      </c>
      <c r="AD13" s="53"/>
      <c r="AE13" s="93">
        <v>31097.581088981031</v>
      </c>
      <c r="AF13" s="53"/>
      <c r="AG13" s="93">
        <v>32026.962592333028</v>
      </c>
      <c r="AH13" s="27"/>
      <c r="AI13" s="93">
        <v>33258.832360703105</v>
      </c>
      <c r="AJ13" s="56"/>
      <c r="AK13" s="93">
        <v>34186.571232965376</v>
      </c>
      <c r="AL13" s="27"/>
      <c r="AM13" s="93">
        <v>30768.677582155204</v>
      </c>
      <c r="AN13" s="27"/>
      <c r="AO13" s="93">
        <v>32134.521820432274</v>
      </c>
      <c r="AP13" s="27"/>
      <c r="AQ13" s="93">
        <v>33974.669713641299</v>
      </c>
      <c r="AR13" s="27"/>
      <c r="AS13" s="93">
        <v>32831.601985677</v>
      </c>
      <c r="AT13" s="27"/>
      <c r="AU13" s="93"/>
      <c r="AV13" s="27"/>
      <c r="AW13" s="56"/>
      <c r="AX13" s="14" t="s">
        <v>34</v>
      </c>
      <c r="AY13" s="186"/>
      <c r="BA13" s="166"/>
      <c r="BB13" s="172"/>
      <c r="BD13" s="172"/>
    </row>
    <row r="14" spans="2:56" ht="6" customHeight="1" x14ac:dyDescent="0.2">
      <c r="B14" s="13"/>
      <c r="C14" s="13"/>
      <c r="D14" s="14"/>
      <c r="E14" s="30"/>
      <c r="F14" s="30"/>
      <c r="G14" s="30"/>
      <c r="H14" s="30"/>
      <c r="I14" s="30"/>
      <c r="J14" s="30"/>
      <c r="K14" s="30"/>
      <c r="L14" s="30"/>
      <c r="M14" s="30"/>
      <c r="N14" s="30"/>
      <c r="O14" s="30"/>
      <c r="P14" s="30"/>
      <c r="Q14" s="30"/>
      <c r="R14" s="30"/>
      <c r="S14" s="30"/>
      <c r="T14" s="89"/>
      <c r="U14" s="30"/>
      <c r="V14" s="89"/>
      <c r="W14" s="30"/>
      <c r="X14" s="77"/>
      <c r="Y14" s="30"/>
      <c r="Z14" s="27"/>
      <c r="AA14" s="30"/>
      <c r="AB14" s="27"/>
      <c r="AC14" s="30"/>
      <c r="AD14" s="27"/>
      <c r="AE14" s="30"/>
      <c r="AF14" s="27"/>
      <c r="AG14" s="30"/>
      <c r="AH14" s="27"/>
      <c r="AI14" s="30"/>
      <c r="AJ14" s="27"/>
      <c r="AK14" s="30"/>
      <c r="AL14" s="27"/>
      <c r="AM14" s="30"/>
      <c r="AN14" s="27"/>
      <c r="AO14" s="30"/>
      <c r="AP14" s="27"/>
      <c r="AQ14" s="30"/>
      <c r="AR14" s="27"/>
      <c r="AS14" s="155"/>
      <c r="AT14" s="27"/>
      <c r="AU14" s="155"/>
      <c r="AV14" s="27"/>
      <c r="AW14" s="25"/>
      <c r="AX14" s="28"/>
      <c r="AY14" s="186"/>
      <c r="AZ14" s="172"/>
      <c r="BA14" s="166"/>
      <c r="BB14" s="172"/>
    </row>
    <row r="15" spans="2:56" ht="11.25" customHeight="1" x14ac:dyDescent="0.2">
      <c r="B15" s="13">
        <v>5</v>
      </c>
      <c r="C15" s="13"/>
      <c r="D15" s="15" t="s">
        <v>88</v>
      </c>
      <c r="E15" s="55">
        <v>87880.689176470565</v>
      </c>
      <c r="F15" s="26"/>
      <c r="G15" s="55">
        <v>85806.103999999992</v>
      </c>
      <c r="H15" s="26"/>
      <c r="I15" s="55">
        <v>83817.799999999988</v>
      </c>
      <c r="J15" s="26"/>
      <c r="K15" s="55">
        <v>85995.510999999984</v>
      </c>
      <c r="L15" s="26"/>
      <c r="M15" s="55">
        <v>90441.635999999999</v>
      </c>
      <c r="N15" s="55"/>
      <c r="O15" s="55">
        <v>94794.897000000012</v>
      </c>
      <c r="P15" s="55"/>
      <c r="Q15" s="55">
        <v>95394.1</v>
      </c>
      <c r="R15" s="54"/>
      <c r="S15" s="55">
        <v>98134.785991400015</v>
      </c>
      <c r="T15" s="55"/>
      <c r="U15" s="55">
        <v>103826.22145944001</v>
      </c>
      <c r="V15" s="55"/>
      <c r="W15" s="55">
        <v>106011.45905793118</v>
      </c>
      <c r="X15" s="77"/>
      <c r="Y15" s="55">
        <v>113035.97887699888</v>
      </c>
      <c r="Z15" s="97"/>
      <c r="AA15" s="55">
        <v>115886.31711183987</v>
      </c>
      <c r="AB15" s="97"/>
      <c r="AC15" s="55">
        <v>117421.95593509988</v>
      </c>
      <c r="AD15" s="27"/>
      <c r="AE15" s="55">
        <v>121971.35261360004</v>
      </c>
      <c r="AF15" s="97"/>
      <c r="AG15" s="55">
        <v>123914.1492030028</v>
      </c>
      <c r="AH15" s="97"/>
      <c r="AI15" s="55">
        <v>128894.1807259997</v>
      </c>
      <c r="AJ15" s="107"/>
      <c r="AK15" s="55">
        <v>132453.802</v>
      </c>
      <c r="AL15" s="97"/>
      <c r="AM15" s="105">
        <v>116302.151125</v>
      </c>
      <c r="AN15" s="97"/>
      <c r="AO15" s="55">
        <v>122865.23425699997</v>
      </c>
      <c r="AP15" s="97"/>
      <c r="AQ15" s="55">
        <v>132302.27364499995</v>
      </c>
      <c r="AR15" s="97"/>
      <c r="AS15" s="55">
        <v>127743.09635800002</v>
      </c>
      <c r="AT15" s="97"/>
      <c r="AU15" s="55">
        <v>65823.875061907398</v>
      </c>
      <c r="AV15" s="97"/>
      <c r="AW15" s="25"/>
      <c r="AX15" s="15" t="s">
        <v>28</v>
      </c>
      <c r="AY15" s="186"/>
      <c r="AZ15" s="113"/>
      <c r="BC15" s="33"/>
      <c r="BD15" s="119"/>
    </row>
    <row r="16" spans="2:56" ht="6" customHeight="1" x14ac:dyDescent="0.2">
      <c r="B16" s="34"/>
      <c r="C16" s="34"/>
      <c r="D16" s="35"/>
      <c r="E16" s="36"/>
      <c r="F16" s="37"/>
      <c r="G16" s="36"/>
      <c r="H16" s="37"/>
      <c r="I16" s="36"/>
      <c r="J16" s="37"/>
      <c r="K16" s="36"/>
      <c r="L16" s="37"/>
      <c r="M16" s="37"/>
      <c r="N16" s="38"/>
      <c r="O16" s="36"/>
      <c r="P16" s="37"/>
      <c r="Q16" s="36"/>
      <c r="R16" s="37"/>
      <c r="S16" s="36"/>
      <c r="T16" s="39"/>
      <c r="U16" s="36"/>
      <c r="V16" s="39"/>
      <c r="W16" s="36"/>
      <c r="X16" s="40"/>
      <c r="Y16" s="36"/>
      <c r="Z16" s="40"/>
      <c r="AA16" s="36"/>
      <c r="AB16" s="40"/>
      <c r="AC16" s="36"/>
      <c r="AD16" s="40"/>
      <c r="AE16" s="36"/>
      <c r="AF16" s="40"/>
      <c r="AG16" s="36"/>
      <c r="AH16" s="40"/>
      <c r="AI16" s="36"/>
      <c r="AJ16" s="40"/>
      <c r="AK16" s="36"/>
      <c r="AL16" s="40"/>
      <c r="AM16" s="36"/>
      <c r="AN16" s="40"/>
      <c r="AO16" s="36"/>
      <c r="AP16" s="40"/>
      <c r="AQ16" s="36"/>
      <c r="AR16" s="36"/>
      <c r="AS16" s="156"/>
      <c r="AT16" s="40"/>
      <c r="AU16" s="156"/>
      <c r="AV16" s="40"/>
      <c r="AW16" s="41"/>
      <c r="AX16" s="35"/>
      <c r="AY16" s="186"/>
    </row>
    <row r="17" spans="2:56" ht="6" customHeight="1" x14ac:dyDescent="0.2">
      <c r="B17" s="13"/>
      <c r="C17" s="13"/>
      <c r="D17" s="28"/>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157"/>
      <c r="AT17" s="157"/>
      <c r="AU17" s="157"/>
      <c r="AV17" s="157"/>
      <c r="AW17" s="25"/>
      <c r="AX17" s="28"/>
      <c r="AY17" s="186"/>
    </row>
    <row r="18" spans="2:56" ht="10.5" customHeight="1" x14ac:dyDescent="0.2">
      <c r="B18" s="14"/>
      <c r="C18" s="14"/>
      <c r="D18" s="120" t="s">
        <v>86</v>
      </c>
      <c r="E18" s="14"/>
      <c r="F18" s="14"/>
      <c r="G18" s="14"/>
      <c r="H18" s="14"/>
      <c r="I18" s="14"/>
      <c r="J18" s="14"/>
      <c r="K18" s="14"/>
      <c r="L18" s="14"/>
      <c r="M18" s="152"/>
      <c r="N18" s="152"/>
      <c r="O18" s="152"/>
      <c r="P18" s="152"/>
      <c r="Q18" s="152"/>
      <c r="R18" s="152"/>
      <c r="S18" s="152"/>
      <c r="T18" s="152"/>
      <c r="U18" s="152"/>
      <c r="V18" s="152"/>
      <c r="W18" s="152"/>
      <c r="X18" s="152"/>
      <c r="Y18" s="152"/>
      <c r="Z18" s="152"/>
      <c r="AA18" s="152"/>
      <c r="AB18" s="152"/>
      <c r="AC18" s="152"/>
      <c r="AD18" s="152"/>
      <c r="AE18" s="152"/>
      <c r="AF18" s="152"/>
      <c r="AG18" s="152"/>
      <c r="AH18" s="152"/>
      <c r="AI18" s="152"/>
      <c r="AJ18" s="152"/>
      <c r="AK18" s="152"/>
      <c r="AL18" s="152"/>
      <c r="AM18" s="152"/>
      <c r="AN18" s="152"/>
      <c r="AO18" s="152"/>
      <c r="AP18" s="14"/>
      <c r="AQ18" s="152"/>
      <c r="AR18" s="152"/>
      <c r="AS18" s="194"/>
      <c r="AT18" s="160"/>
      <c r="AU18" s="194"/>
      <c r="AV18" s="160"/>
      <c r="AW18" s="14"/>
      <c r="AX18" s="120" t="s">
        <v>87</v>
      </c>
      <c r="AY18" s="186"/>
    </row>
    <row r="19" spans="2:56" ht="10.5" customHeight="1" x14ac:dyDescent="0.2">
      <c r="B19" s="13">
        <v>6</v>
      </c>
      <c r="C19" s="16"/>
      <c r="D19" s="14" t="s">
        <v>0</v>
      </c>
      <c r="E19" s="93" t="s">
        <v>43</v>
      </c>
      <c r="F19" s="53"/>
      <c r="G19" s="93" t="s">
        <v>43</v>
      </c>
      <c r="H19" s="53"/>
      <c r="I19" s="93" t="s">
        <v>43</v>
      </c>
      <c r="J19" s="53"/>
      <c r="K19" s="93" t="s">
        <v>43</v>
      </c>
      <c r="L19" s="53"/>
      <c r="M19" s="93">
        <v>11466.98819914486</v>
      </c>
      <c r="N19" s="53"/>
      <c r="O19" s="93">
        <v>11485.991290815949</v>
      </c>
      <c r="P19" s="53"/>
      <c r="Q19" s="93">
        <v>10197.854225765039</v>
      </c>
      <c r="R19" s="53"/>
      <c r="S19" s="93">
        <v>10394.619512515004</v>
      </c>
      <c r="T19" s="53"/>
      <c r="U19" s="93">
        <v>11057.104094697796</v>
      </c>
      <c r="V19" s="53"/>
      <c r="W19" s="93">
        <v>10368.032321485731</v>
      </c>
      <c r="X19" s="77"/>
      <c r="Y19" s="93">
        <v>9521.0774635020789</v>
      </c>
      <c r="Z19" s="53"/>
      <c r="AA19" s="93">
        <v>9554.8205181187859</v>
      </c>
      <c r="AB19" s="53"/>
      <c r="AC19" s="93">
        <v>8975.037893549028</v>
      </c>
      <c r="AD19" s="53"/>
      <c r="AE19" s="93">
        <v>8926.60599451493</v>
      </c>
      <c r="AF19" s="53"/>
      <c r="AG19" s="93">
        <v>9295.0413574054164</v>
      </c>
      <c r="AH19" s="27"/>
      <c r="AI19" s="93">
        <v>9108.5812713158848</v>
      </c>
      <c r="AJ19" s="56"/>
      <c r="AK19" s="93">
        <v>9034.3862719305325</v>
      </c>
      <c r="AL19" s="27"/>
      <c r="AM19" s="93">
        <v>8959.263787110367</v>
      </c>
      <c r="AN19" s="27"/>
      <c r="AO19" s="93">
        <v>8978.1855676259547</v>
      </c>
      <c r="AP19" s="72"/>
      <c r="AQ19" s="93">
        <v>9298.1369804945771</v>
      </c>
      <c r="AR19" s="27"/>
      <c r="AS19" s="93">
        <v>9573.8025540969975</v>
      </c>
      <c r="AT19" s="27"/>
      <c r="AU19" s="93">
        <v>9059.8166120000005</v>
      </c>
      <c r="AV19" s="27"/>
      <c r="AW19" s="56"/>
      <c r="AX19" s="14" t="s">
        <v>31</v>
      </c>
      <c r="AY19" s="186"/>
      <c r="AZ19" s="33"/>
      <c r="BA19" s="166"/>
      <c r="BB19" s="172"/>
    </row>
    <row r="20" spans="2:56" ht="10.5" customHeight="1" x14ac:dyDescent="0.2">
      <c r="B20" s="13">
        <v>7</v>
      </c>
      <c r="C20" s="13"/>
      <c r="D20" s="14" t="s">
        <v>1</v>
      </c>
      <c r="E20" s="93" t="s">
        <v>43</v>
      </c>
      <c r="F20" s="53"/>
      <c r="G20" s="93" t="s">
        <v>43</v>
      </c>
      <c r="H20" s="53"/>
      <c r="I20" s="93" t="s">
        <v>43</v>
      </c>
      <c r="J20" s="53"/>
      <c r="K20" s="93" t="s">
        <v>43</v>
      </c>
      <c r="L20" s="53"/>
      <c r="M20" s="93">
        <v>11496.570509349727</v>
      </c>
      <c r="N20" s="53"/>
      <c r="O20" s="93">
        <v>11717.914680173057</v>
      </c>
      <c r="P20" s="53"/>
      <c r="Q20" s="93">
        <v>10003.897143165545</v>
      </c>
      <c r="R20" s="53"/>
      <c r="S20" s="93">
        <v>10562.828926849003</v>
      </c>
      <c r="T20" s="53"/>
      <c r="U20" s="93">
        <v>11000.662548664266</v>
      </c>
      <c r="V20" s="53"/>
      <c r="W20" s="93">
        <v>9813.30608256097</v>
      </c>
      <c r="X20" s="77"/>
      <c r="Y20" s="93">
        <v>9550.3904508483065</v>
      </c>
      <c r="Z20" s="53"/>
      <c r="AA20" s="93">
        <v>9255.6905423570533</v>
      </c>
      <c r="AB20" s="53"/>
      <c r="AC20" s="93">
        <v>8762.6929182946933</v>
      </c>
      <c r="AD20" s="53"/>
      <c r="AE20" s="93">
        <v>9066.2389598434693</v>
      </c>
      <c r="AF20" s="53"/>
      <c r="AG20" s="93">
        <v>8873.6230580904976</v>
      </c>
      <c r="AH20" s="27"/>
      <c r="AI20" s="93">
        <v>8969.3964935735039</v>
      </c>
      <c r="AJ20" s="56"/>
      <c r="AK20" s="93">
        <v>8741.2569845927283</v>
      </c>
      <c r="AL20" s="27"/>
      <c r="AM20" s="93">
        <v>8425.0058738802272</v>
      </c>
      <c r="AN20" s="27"/>
      <c r="AO20" s="93">
        <v>8978.8147776631722</v>
      </c>
      <c r="AP20" s="72"/>
      <c r="AQ20" s="93">
        <v>9107.8869409037598</v>
      </c>
      <c r="AR20" s="27"/>
      <c r="AS20" s="93">
        <v>8965.8305950469949</v>
      </c>
      <c r="AT20" s="27"/>
      <c r="AU20" s="93">
        <v>9346.0350170000002</v>
      </c>
      <c r="AV20" s="27"/>
      <c r="AW20" s="56"/>
      <c r="AX20" s="14" t="s">
        <v>32</v>
      </c>
      <c r="AY20" s="186"/>
      <c r="AZ20" s="33"/>
      <c r="BA20" s="166"/>
      <c r="BB20" s="172"/>
    </row>
    <row r="21" spans="2:56" ht="10.5" customHeight="1" x14ac:dyDescent="0.2">
      <c r="B21" s="13">
        <v>8</v>
      </c>
      <c r="C21" s="13"/>
      <c r="D21" s="14" t="s">
        <v>2</v>
      </c>
      <c r="E21" s="93" t="s">
        <v>43</v>
      </c>
      <c r="F21" s="53"/>
      <c r="G21" s="93" t="s">
        <v>43</v>
      </c>
      <c r="H21" s="53"/>
      <c r="I21" s="93" t="s">
        <v>43</v>
      </c>
      <c r="J21" s="53"/>
      <c r="K21" s="93" t="s">
        <v>43</v>
      </c>
      <c r="L21" s="53"/>
      <c r="M21" s="93">
        <v>10892.546381127098</v>
      </c>
      <c r="N21" s="53"/>
      <c r="O21" s="93">
        <v>12396.923868607806</v>
      </c>
      <c r="P21" s="53"/>
      <c r="Q21" s="93">
        <v>9560.0399907018109</v>
      </c>
      <c r="R21" s="53"/>
      <c r="S21" s="93">
        <v>10495.400834992499</v>
      </c>
      <c r="T21" s="53"/>
      <c r="U21" s="93">
        <v>10578.30506185734</v>
      </c>
      <c r="V21" s="53"/>
      <c r="W21" s="93">
        <v>9675.173815467957</v>
      </c>
      <c r="X21" s="77"/>
      <c r="Y21" s="93">
        <v>9520.9651580183854</v>
      </c>
      <c r="Z21" s="53"/>
      <c r="AA21" s="93">
        <v>9048.5203523579985</v>
      </c>
      <c r="AB21" s="53"/>
      <c r="AC21" s="93">
        <v>8650.7088286428207</v>
      </c>
      <c r="AD21" s="53"/>
      <c r="AE21" s="93">
        <v>8687.0947229861686</v>
      </c>
      <c r="AF21" s="53"/>
      <c r="AG21" s="93">
        <v>8945.2917686811579</v>
      </c>
      <c r="AH21" s="27"/>
      <c r="AI21" s="93">
        <v>8783.6518028924056</v>
      </c>
      <c r="AJ21" s="56"/>
      <c r="AK21" s="93">
        <v>8802.4485523348485</v>
      </c>
      <c r="AL21" s="27"/>
      <c r="AM21" s="93">
        <v>8707.7803027211867</v>
      </c>
      <c r="AN21" s="27"/>
      <c r="AO21" s="93">
        <v>9025.5164166234499</v>
      </c>
      <c r="AP21" s="27"/>
      <c r="AQ21" s="93">
        <v>9127.8903191339414</v>
      </c>
      <c r="AR21" s="27"/>
      <c r="AS21" s="93">
        <v>9003.9487046960385</v>
      </c>
      <c r="AT21" s="27"/>
      <c r="AU21" s="93"/>
      <c r="AV21" s="27"/>
      <c r="AW21" s="56"/>
      <c r="AX21" s="14" t="s">
        <v>33</v>
      </c>
      <c r="AY21" s="186"/>
      <c r="AZ21" s="33"/>
      <c r="BA21" s="166"/>
      <c r="BB21" s="172"/>
    </row>
    <row r="22" spans="2:56" ht="10.5" customHeight="1" x14ac:dyDescent="0.2">
      <c r="B22" s="13">
        <v>9</v>
      </c>
      <c r="C22" s="13"/>
      <c r="D22" s="14" t="s">
        <v>3</v>
      </c>
      <c r="E22" s="93" t="s">
        <v>43</v>
      </c>
      <c r="F22" s="53"/>
      <c r="G22" s="93" t="s">
        <v>43</v>
      </c>
      <c r="H22" s="53"/>
      <c r="I22" s="93" t="s">
        <v>43</v>
      </c>
      <c r="J22" s="53"/>
      <c r="K22" s="93" t="s">
        <v>43</v>
      </c>
      <c r="L22" s="53"/>
      <c r="M22" s="93">
        <v>11606.552577044973</v>
      </c>
      <c r="N22" s="53"/>
      <c r="O22" s="93">
        <v>12072.484030403191</v>
      </c>
      <c r="P22" s="53"/>
      <c r="Q22" s="93">
        <v>10656.483640367613</v>
      </c>
      <c r="R22" s="53"/>
      <c r="S22" s="93">
        <v>10994.27972564349</v>
      </c>
      <c r="T22" s="53"/>
      <c r="U22" s="93">
        <v>10728.328294780598</v>
      </c>
      <c r="V22" s="53"/>
      <c r="W22" s="93">
        <v>9862.7327475197344</v>
      </c>
      <c r="X22" s="77"/>
      <c r="Y22" s="93">
        <v>9556.8056234312244</v>
      </c>
      <c r="Z22" s="53"/>
      <c r="AA22" s="93">
        <v>9238.6156991861662</v>
      </c>
      <c r="AB22" s="53"/>
      <c r="AC22" s="93">
        <v>9069.8250384982275</v>
      </c>
      <c r="AD22" s="53"/>
      <c r="AE22" s="93">
        <v>9071.892182785401</v>
      </c>
      <c r="AF22" s="53"/>
      <c r="AG22" s="93">
        <v>9355.5183108229285</v>
      </c>
      <c r="AH22" s="27"/>
      <c r="AI22" s="93">
        <v>9339.323729218193</v>
      </c>
      <c r="AJ22" s="56"/>
      <c r="AK22" s="93">
        <v>9023.3245983712441</v>
      </c>
      <c r="AL22" s="27"/>
      <c r="AM22" s="93">
        <v>8958.7528942882145</v>
      </c>
      <c r="AN22" s="27"/>
      <c r="AO22" s="93">
        <v>9333.730842097375</v>
      </c>
      <c r="AP22" s="27"/>
      <c r="AQ22" s="93">
        <v>9642.8967524677209</v>
      </c>
      <c r="AR22" s="27"/>
      <c r="AS22" s="93">
        <v>9140.7242581600185</v>
      </c>
      <c r="AT22" s="27"/>
      <c r="AU22" s="93"/>
      <c r="AV22" s="27"/>
      <c r="AW22" s="25"/>
      <c r="AX22" s="14" t="s">
        <v>34</v>
      </c>
      <c r="AY22" s="186"/>
      <c r="AZ22" s="33"/>
      <c r="BA22" s="166"/>
      <c r="BB22" s="172"/>
    </row>
    <row r="23" spans="2:56" ht="6" customHeight="1" x14ac:dyDescent="0.2">
      <c r="B23" s="13"/>
      <c r="C23" s="13"/>
      <c r="D23" s="14"/>
      <c r="E23" s="30"/>
      <c r="F23" s="30"/>
      <c r="G23" s="30"/>
      <c r="H23" s="30"/>
      <c r="I23" s="30"/>
      <c r="J23" s="30"/>
      <c r="K23" s="30"/>
      <c r="L23" s="30"/>
      <c r="M23" s="30"/>
      <c r="N23" s="30"/>
      <c r="O23" s="30"/>
      <c r="P23" s="30"/>
      <c r="Q23" s="30"/>
      <c r="R23" s="30"/>
      <c r="S23" s="30"/>
      <c r="T23" s="89"/>
      <c r="U23" s="30"/>
      <c r="V23" s="89"/>
      <c r="W23" s="30"/>
      <c r="X23" s="77"/>
      <c r="Y23" s="30"/>
      <c r="Z23" s="27"/>
      <c r="AA23" s="30"/>
      <c r="AB23" s="27"/>
      <c r="AC23" s="30"/>
      <c r="AD23" s="27"/>
      <c r="AE23" s="30"/>
      <c r="AF23" s="27"/>
      <c r="AG23" s="30"/>
      <c r="AH23" s="27"/>
      <c r="AI23" s="30"/>
      <c r="AJ23" s="27"/>
      <c r="AK23" s="30"/>
      <c r="AL23" s="27"/>
      <c r="AM23" s="30"/>
      <c r="AN23" s="27"/>
      <c r="AO23" s="30"/>
      <c r="AP23" s="27"/>
      <c r="AQ23" s="30"/>
      <c r="AR23" s="27"/>
      <c r="AS23" s="155"/>
      <c r="AT23" s="27"/>
      <c r="AU23" s="155"/>
      <c r="AV23" s="27"/>
      <c r="AW23" s="25"/>
      <c r="AX23" s="28"/>
      <c r="AY23" s="186"/>
      <c r="BA23" s="166"/>
      <c r="BB23" s="172"/>
    </row>
    <row r="24" spans="2:56" ht="11.25" customHeight="1" x14ac:dyDescent="0.2">
      <c r="B24" s="13">
        <v>10</v>
      </c>
      <c r="C24" s="13"/>
      <c r="D24" s="15" t="s">
        <v>88</v>
      </c>
      <c r="E24" s="121">
        <v>39428.888666666666</v>
      </c>
      <c r="F24" s="70"/>
      <c r="G24" s="121">
        <v>41895.60366666667</v>
      </c>
      <c r="H24" s="70"/>
      <c r="I24" s="121">
        <v>43865.128366666664</v>
      </c>
      <c r="J24" s="70"/>
      <c r="K24" s="121">
        <v>45455.603799999997</v>
      </c>
      <c r="L24" s="70"/>
      <c r="M24" s="121">
        <v>45462.657666666666</v>
      </c>
      <c r="N24" s="70"/>
      <c r="O24" s="121">
        <v>47673.313869999998</v>
      </c>
      <c r="P24" s="70"/>
      <c r="Q24" s="121">
        <v>40418.275000000001</v>
      </c>
      <c r="R24" s="70"/>
      <c r="S24" s="121">
        <v>42447.129000000001</v>
      </c>
      <c r="T24" s="97"/>
      <c r="U24" s="121">
        <v>43364.4</v>
      </c>
      <c r="V24" s="97"/>
      <c r="W24" s="121">
        <v>39719.244967034392</v>
      </c>
      <c r="X24" s="97"/>
      <c r="Y24" s="121">
        <v>38149.238695799999</v>
      </c>
      <c r="Z24" s="97"/>
      <c r="AA24" s="121">
        <v>37097.64711202</v>
      </c>
      <c r="AB24" s="122"/>
      <c r="AC24" s="121">
        <v>35458.264678984771</v>
      </c>
      <c r="AD24" s="97"/>
      <c r="AE24" s="121">
        <v>35751.831860129969</v>
      </c>
      <c r="AF24" s="97"/>
      <c r="AG24" s="121">
        <v>36469.474495000002</v>
      </c>
      <c r="AH24" s="97"/>
      <c r="AI24" s="121">
        <v>36200.953296999993</v>
      </c>
      <c r="AJ24" s="27"/>
      <c r="AK24" s="121">
        <v>35601.41640722935</v>
      </c>
      <c r="AL24" s="97"/>
      <c r="AM24" s="105">
        <v>35050.802857999995</v>
      </c>
      <c r="AN24" s="97"/>
      <c r="AO24" s="55">
        <v>36316.247604009957</v>
      </c>
      <c r="AP24" s="97"/>
      <c r="AQ24" s="55">
        <v>37176.810992999999</v>
      </c>
      <c r="AR24" s="97"/>
      <c r="AS24" s="55">
        <v>36684.306112000049</v>
      </c>
      <c r="AT24" s="97"/>
      <c r="AU24" s="55">
        <v>18405.851629000001</v>
      </c>
      <c r="AV24" s="97"/>
      <c r="AW24" s="25"/>
      <c r="AX24" s="15" t="s">
        <v>28</v>
      </c>
      <c r="AY24" s="186"/>
      <c r="AZ24" s="113"/>
      <c r="BC24" s="33"/>
      <c r="BD24" s="119"/>
    </row>
    <row r="25" spans="2:56" ht="6" customHeight="1" x14ac:dyDescent="0.2">
      <c r="B25" s="34"/>
      <c r="C25" s="34"/>
      <c r="D25" s="35"/>
      <c r="E25" s="36"/>
      <c r="F25" s="37"/>
      <c r="G25" s="36"/>
      <c r="H25" s="37"/>
      <c r="I25" s="36"/>
      <c r="J25" s="37"/>
      <c r="K25" s="36"/>
      <c r="L25" s="37"/>
      <c r="M25" s="37"/>
      <c r="N25" s="38"/>
      <c r="O25" s="36"/>
      <c r="P25" s="37"/>
      <c r="Q25" s="36"/>
      <c r="R25" s="37"/>
      <c r="S25" s="36"/>
      <c r="T25" s="39"/>
      <c r="U25" s="36"/>
      <c r="V25" s="39"/>
      <c r="W25" s="36"/>
      <c r="X25" s="40"/>
      <c r="Y25" s="36"/>
      <c r="Z25" s="40"/>
      <c r="AA25" s="36"/>
      <c r="AB25" s="40"/>
      <c r="AC25" s="36"/>
      <c r="AD25" s="40"/>
      <c r="AE25" s="36"/>
      <c r="AF25" s="40"/>
      <c r="AG25" s="36"/>
      <c r="AH25" s="40"/>
      <c r="AI25" s="36"/>
      <c r="AJ25" s="40"/>
      <c r="AK25" s="36"/>
      <c r="AL25" s="40"/>
      <c r="AM25" s="36"/>
      <c r="AN25" s="40"/>
      <c r="AO25" s="36"/>
      <c r="AP25" s="40"/>
      <c r="AQ25" s="36"/>
      <c r="AR25" s="36"/>
      <c r="AS25" s="156"/>
      <c r="AT25" s="40"/>
      <c r="AU25" s="156"/>
      <c r="AV25" s="40"/>
      <c r="AW25" s="41"/>
      <c r="AX25" s="35"/>
      <c r="AY25" s="186"/>
    </row>
    <row r="26" spans="2:56" ht="6" customHeight="1" x14ac:dyDescent="0.2">
      <c r="B26" s="13"/>
      <c r="C26" s="13"/>
      <c r="D26" s="28"/>
      <c r="E26" s="25"/>
      <c r="F26" s="25"/>
      <c r="G26" s="25"/>
      <c r="H26" s="25"/>
      <c r="I26" s="25"/>
      <c r="J26" s="25"/>
      <c r="K26" s="25"/>
      <c r="L26" s="25"/>
      <c r="M26" s="151"/>
      <c r="N26" s="151"/>
      <c r="O26" s="151"/>
      <c r="P26" s="151"/>
      <c r="Q26" s="151"/>
      <c r="R26" s="151"/>
      <c r="S26" s="151"/>
      <c r="T26" s="151"/>
      <c r="U26" s="151"/>
      <c r="V26" s="151"/>
      <c r="W26" s="151"/>
      <c r="X26" s="151"/>
      <c r="Y26" s="151"/>
      <c r="Z26" s="151"/>
      <c r="AA26" s="151"/>
      <c r="AB26" s="151"/>
      <c r="AC26" s="151"/>
      <c r="AD26" s="151"/>
      <c r="AE26" s="151"/>
      <c r="AF26" s="151"/>
      <c r="AG26" s="151"/>
      <c r="AH26" s="151"/>
      <c r="AI26" s="151"/>
      <c r="AJ26" s="151"/>
      <c r="AK26" s="151"/>
      <c r="AL26" s="151"/>
      <c r="AM26" s="151"/>
      <c r="AN26" s="151"/>
      <c r="AO26" s="151"/>
      <c r="AP26" s="25"/>
      <c r="AQ26" s="151"/>
      <c r="AR26" s="151"/>
      <c r="AS26" s="195"/>
      <c r="AT26" s="157"/>
      <c r="AU26" s="195"/>
      <c r="AV26" s="157"/>
      <c r="AW26" s="25"/>
      <c r="AX26" s="28"/>
      <c r="AY26" s="186"/>
    </row>
    <row r="27" spans="2:56" ht="10.5" customHeight="1" x14ac:dyDescent="0.2">
      <c r="B27" s="13">
        <v>11</v>
      </c>
      <c r="C27" s="16"/>
      <c r="D27" s="160" t="s">
        <v>135</v>
      </c>
      <c r="E27" s="93" t="s">
        <v>43</v>
      </c>
      <c r="F27" s="53"/>
      <c r="G27" s="93" t="s">
        <v>43</v>
      </c>
      <c r="H27" s="53"/>
      <c r="I27" s="93" t="s">
        <v>43</v>
      </c>
      <c r="J27" s="53"/>
      <c r="K27" s="93" t="s">
        <v>43</v>
      </c>
      <c r="L27" s="53"/>
      <c r="M27" s="93">
        <v>34167.774854221869</v>
      </c>
      <c r="N27" s="53"/>
      <c r="O27" s="93">
        <v>35503.410204792759</v>
      </c>
      <c r="P27" s="53"/>
      <c r="Q27" s="93">
        <v>34541.079713388135</v>
      </c>
      <c r="R27" s="53"/>
      <c r="S27" s="93">
        <v>34008.197588376053</v>
      </c>
      <c r="T27" s="53"/>
      <c r="U27" s="93">
        <v>36720.932514454435</v>
      </c>
      <c r="V27" s="53"/>
      <c r="W27" s="93">
        <v>37473.792396173536</v>
      </c>
      <c r="X27" s="77"/>
      <c r="Y27" s="93">
        <v>38016.91487300193</v>
      </c>
      <c r="Z27" s="53"/>
      <c r="AA27" s="93">
        <v>38902.901322756683</v>
      </c>
      <c r="AB27" s="53"/>
      <c r="AC27" s="93">
        <v>38704.312908899781</v>
      </c>
      <c r="AD27" s="53"/>
      <c r="AE27" s="93">
        <v>39763.802521563593</v>
      </c>
      <c r="AF27" s="53"/>
      <c r="AG27" s="93">
        <v>41013.961996330036</v>
      </c>
      <c r="AH27" s="53"/>
      <c r="AI27" s="93">
        <v>41700.494606139968</v>
      </c>
      <c r="AJ27" s="56"/>
      <c r="AK27" s="93">
        <v>42663.570652885137</v>
      </c>
      <c r="AL27" s="27"/>
      <c r="AM27" s="93">
        <v>42497.799387344574</v>
      </c>
      <c r="AN27" s="27"/>
      <c r="AO27" s="93">
        <v>38573.348490520053</v>
      </c>
      <c r="AP27" s="72"/>
      <c r="AQ27" s="93">
        <v>42403.13449562576</v>
      </c>
      <c r="AR27" s="27"/>
      <c r="AS27" s="93">
        <v>42857.043917223942</v>
      </c>
      <c r="AT27" s="27"/>
      <c r="AU27" s="93">
        <v>41816.979719223404</v>
      </c>
      <c r="AV27" s="27"/>
      <c r="AW27" s="56"/>
      <c r="AX27" s="160" t="s">
        <v>139</v>
      </c>
      <c r="AY27" s="186"/>
      <c r="AZ27" s="172"/>
      <c r="BA27" s="33"/>
      <c r="BB27" s="172"/>
    </row>
    <row r="28" spans="2:56" ht="10.5" customHeight="1" x14ac:dyDescent="0.2">
      <c r="B28" s="13">
        <v>12</v>
      </c>
      <c r="C28" s="13"/>
      <c r="D28" s="160" t="s">
        <v>136</v>
      </c>
      <c r="E28" s="93" t="s">
        <v>43</v>
      </c>
      <c r="F28" s="53"/>
      <c r="G28" s="93" t="s">
        <v>43</v>
      </c>
      <c r="H28" s="53"/>
      <c r="I28" s="93" t="s">
        <v>43</v>
      </c>
      <c r="J28" s="53"/>
      <c r="K28" s="93" t="s">
        <v>43</v>
      </c>
      <c r="L28" s="53"/>
      <c r="M28" s="93">
        <v>33647.949521810704</v>
      </c>
      <c r="N28" s="53"/>
      <c r="O28" s="93">
        <v>35177.105058703411</v>
      </c>
      <c r="P28" s="53"/>
      <c r="Q28" s="93">
        <v>33990.41232458884</v>
      </c>
      <c r="R28" s="53"/>
      <c r="S28" s="93">
        <v>35369.459698805367</v>
      </c>
      <c r="T28" s="53"/>
      <c r="U28" s="93">
        <v>36608.091178523755</v>
      </c>
      <c r="V28" s="53"/>
      <c r="W28" s="93">
        <v>35789.315142245032</v>
      </c>
      <c r="X28" s="77"/>
      <c r="Y28" s="93">
        <v>37643.092324432742</v>
      </c>
      <c r="Z28" s="53"/>
      <c r="AA28" s="93">
        <v>37550.413023004585</v>
      </c>
      <c r="AB28" s="53"/>
      <c r="AC28" s="93">
        <v>37868.4606102615</v>
      </c>
      <c r="AD28" s="53"/>
      <c r="AE28" s="93">
        <v>39687.756308102937</v>
      </c>
      <c r="AF28" s="53"/>
      <c r="AG28" s="93">
        <v>39329.907719004543</v>
      </c>
      <c r="AH28" s="53"/>
      <c r="AI28" s="93">
        <v>40916.16051679285</v>
      </c>
      <c r="AJ28" s="56"/>
      <c r="AK28" s="93">
        <v>41244.260037322223</v>
      </c>
      <c r="AL28" s="27"/>
      <c r="AM28" s="93">
        <v>32689.405371613087</v>
      </c>
      <c r="AN28" s="27"/>
      <c r="AO28" s="93">
        <v>39601.201207779312</v>
      </c>
      <c r="AP28" s="72"/>
      <c r="AQ28" s="93">
        <v>42502.653959440024</v>
      </c>
      <c r="AR28" s="27"/>
      <c r="AS28" s="93">
        <v>39851.541524482542</v>
      </c>
      <c r="AT28" s="27"/>
      <c r="AU28" s="93">
        <v>42412.746971683999</v>
      </c>
      <c r="AV28" s="27"/>
      <c r="AW28" s="56"/>
      <c r="AX28" s="160" t="s">
        <v>140</v>
      </c>
      <c r="AY28" s="186"/>
      <c r="AZ28" s="172"/>
      <c r="BA28" s="33"/>
      <c r="BB28" s="172"/>
    </row>
    <row r="29" spans="2:56" ht="10.5" customHeight="1" x14ac:dyDescent="0.2">
      <c r="B29" s="13">
        <v>13</v>
      </c>
      <c r="C29" s="13"/>
      <c r="D29" s="160" t="s">
        <v>137</v>
      </c>
      <c r="E29" s="93" t="s">
        <v>43</v>
      </c>
      <c r="F29" s="53"/>
      <c r="G29" s="93" t="s">
        <v>43</v>
      </c>
      <c r="H29" s="53"/>
      <c r="I29" s="93" t="s">
        <v>43</v>
      </c>
      <c r="J29" s="53"/>
      <c r="K29" s="93" t="s">
        <v>43</v>
      </c>
      <c r="L29" s="53"/>
      <c r="M29" s="93">
        <v>32858.898987934212</v>
      </c>
      <c r="N29" s="53"/>
      <c r="O29" s="93">
        <v>35326.834641440189</v>
      </c>
      <c r="P29" s="53"/>
      <c r="Q29" s="93">
        <v>32104.301544643909</v>
      </c>
      <c r="R29" s="53"/>
      <c r="S29" s="93">
        <v>34817.824697040836</v>
      </c>
      <c r="T29" s="53"/>
      <c r="U29" s="93">
        <v>36314.988605709252</v>
      </c>
      <c r="V29" s="53"/>
      <c r="W29" s="93">
        <v>35202.127067771304</v>
      </c>
      <c r="X29" s="77"/>
      <c r="Y29" s="93">
        <v>37301.730196815377</v>
      </c>
      <c r="Z29" s="53"/>
      <c r="AA29" s="93">
        <v>37509.183171078301</v>
      </c>
      <c r="AB29" s="53"/>
      <c r="AC29" s="93">
        <v>37163.757208327603</v>
      </c>
      <c r="AD29" s="53"/>
      <c r="AE29" s="93">
        <v>38102.152372297045</v>
      </c>
      <c r="AF29" s="53"/>
      <c r="AG29" s="93">
        <v>38657.27307951227</v>
      </c>
      <c r="AH29" s="53"/>
      <c r="AI29" s="93">
        <v>39880.322810145582</v>
      </c>
      <c r="AJ29" s="56"/>
      <c r="AK29" s="93">
        <v>40937.491885685369</v>
      </c>
      <c r="AL29" s="27"/>
      <c r="AM29" s="93">
        <v>36438.318747598925</v>
      </c>
      <c r="AN29" s="27"/>
      <c r="AO29" s="93">
        <v>39537.033473377698</v>
      </c>
      <c r="AP29" s="27"/>
      <c r="AQ29" s="93">
        <v>40955.729716825139</v>
      </c>
      <c r="AR29" s="27"/>
      <c r="AS29" s="93">
        <v>39745.045307982378</v>
      </c>
      <c r="AT29" s="27"/>
      <c r="AU29" s="93"/>
      <c r="AV29" s="27"/>
      <c r="AW29" s="56"/>
      <c r="AX29" s="160" t="s">
        <v>141</v>
      </c>
      <c r="AY29" s="186"/>
      <c r="AZ29" s="172"/>
      <c r="BA29" s="33"/>
      <c r="BB29" s="172"/>
    </row>
    <row r="30" spans="2:56" ht="10.5" customHeight="1" x14ac:dyDescent="0.2">
      <c r="B30" s="13">
        <v>14</v>
      </c>
      <c r="C30" s="13"/>
      <c r="D30" s="160" t="s">
        <v>138</v>
      </c>
      <c r="E30" s="93" t="s">
        <v>43</v>
      </c>
      <c r="F30" s="53"/>
      <c r="G30" s="93" t="s">
        <v>43</v>
      </c>
      <c r="H30" s="53"/>
      <c r="I30" s="93" t="s">
        <v>43</v>
      </c>
      <c r="J30" s="53"/>
      <c r="K30" s="93" t="s">
        <v>43</v>
      </c>
      <c r="L30" s="53"/>
      <c r="M30" s="93">
        <v>35229.670302699866</v>
      </c>
      <c r="N30" s="53"/>
      <c r="O30" s="93">
        <v>36460.86096506365</v>
      </c>
      <c r="P30" s="53"/>
      <c r="Q30" s="93">
        <v>35176.581417379137</v>
      </c>
      <c r="R30" s="53"/>
      <c r="S30" s="93">
        <v>36386.433007177759</v>
      </c>
      <c r="T30" s="53"/>
      <c r="U30" s="93">
        <v>37546.609160752552</v>
      </c>
      <c r="V30" s="53"/>
      <c r="W30" s="93">
        <v>37265.469418775698</v>
      </c>
      <c r="X30" s="77"/>
      <c r="Y30" s="93">
        <v>38223.480178548845</v>
      </c>
      <c r="Z30" s="53"/>
      <c r="AA30" s="93">
        <v>39021.466707020307</v>
      </c>
      <c r="AB30" s="53"/>
      <c r="AC30" s="93">
        <v>39143.689886595741</v>
      </c>
      <c r="AD30" s="53"/>
      <c r="AE30" s="93">
        <v>40169.47327176643</v>
      </c>
      <c r="AF30" s="53"/>
      <c r="AG30" s="93">
        <v>41382.480903155956</v>
      </c>
      <c r="AH30" s="53"/>
      <c r="AI30" s="93">
        <v>42598.1560899213</v>
      </c>
      <c r="AJ30" s="56"/>
      <c r="AK30" s="93">
        <v>43209.895831336617</v>
      </c>
      <c r="AL30" s="27"/>
      <c r="AM30" s="93">
        <v>39727.43047644342</v>
      </c>
      <c r="AN30" s="27"/>
      <c r="AO30" s="93">
        <v>41469.898689332862</v>
      </c>
      <c r="AP30" s="27"/>
      <c r="AQ30" s="93">
        <v>43617.56646610902</v>
      </c>
      <c r="AR30" s="27"/>
      <c r="AS30" s="93">
        <v>41973.771720311219</v>
      </c>
      <c r="AT30" s="27"/>
      <c r="AU30" s="93"/>
      <c r="AV30" s="27"/>
      <c r="AW30" s="25"/>
      <c r="AX30" s="160" t="s">
        <v>142</v>
      </c>
      <c r="AY30" s="186"/>
      <c r="AZ30" s="172"/>
      <c r="BA30" s="33"/>
      <c r="BB30" s="172"/>
    </row>
    <row r="31" spans="2:56" ht="6" customHeight="1" x14ac:dyDescent="0.2">
      <c r="B31" s="13"/>
      <c r="C31" s="13"/>
      <c r="D31" s="14"/>
      <c r="E31" s="30"/>
      <c r="F31" s="30"/>
      <c r="G31" s="30"/>
      <c r="H31" s="30"/>
      <c r="I31" s="30"/>
      <c r="J31" s="30"/>
      <c r="K31" s="30"/>
      <c r="L31" s="30"/>
      <c r="M31" s="30"/>
      <c r="N31" s="30"/>
      <c r="O31" s="30"/>
      <c r="P31" s="30"/>
      <c r="Q31" s="30"/>
      <c r="R31" s="30"/>
      <c r="S31" s="30"/>
      <c r="T31" s="89"/>
      <c r="U31" s="30"/>
      <c r="V31" s="89"/>
      <c r="W31" s="30"/>
      <c r="X31" s="77"/>
      <c r="Y31" s="30"/>
      <c r="Z31" s="27"/>
      <c r="AA31" s="30"/>
      <c r="AB31" s="27"/>
      <c r="AC31" s="30"/>
      <c r="AD31" s="27"/>
      <c r="AE31" s="30"/>
      <c r="AF31" s="27"/>
      <c r="AG31" s="30"/>
      <c r="AH31" s="27"/>
      <c r="AI31" s="30"/>
      <c r="AJ31" s="27"/>
      <c r="AK31" s="30"/>
      <c r="AL31" s="27"/>
      <c r="AM31" s="30"/>
      <c r="AN31" s="27"/>
      <c r="AO31" s="30"/>
      <c r="AP31" s="27"/>
      <c r="AQ31" s="30"/>
      <c r="AR31" s="27"/>
      <c r="AS31" s="155"/>
      <c r="AT31" s="27"/>
      <c r="AU31" s="155"/>
      <c r="AV31" s="27"/>
      <c r="AW31" s="25"/>
      <c r="AX31" s="28"/>
      <c r="AY31" s="186"/>
    </row>
    <row r="32" spans="2:56" ht="11.25" customHeight="1" x14ac:dyDescent="0.2">
      <c r="B32" s="13">
        <v>15</v>
      </c>
      <c r="C32" s="13"/>
      <c r="D32" s="15" t="s">
        <v>14</v>
      </c>
      <c r="E32" s="121">
        <v>127309.57784313723</v>
      </c>
      <c r="F32" s="70"/>
      <c r="G32" s="121">
        <v>127701.70766666667</v>
      </c>
      <c r="H32" s="70"/>
      <c r="I32" s="121">
        <v>127682.92836666666</v>
      </c>
      <c r="J32" s="70"/>
      <c r="K32" s="121">
        <v>131451.11479999998</v>
      </c>
      <c r="L32" s="70"/>
      <c r="M32" s="121">
        <v>135904.29366666666</v>
      </c>
      <c r="N32" s="70"/>
      <c r="O32" s="121">
        <v>142468.21087000001</v>
      </c>
      <c r="P32" s="70"/>
      <c r="Q32" s="121">
        <v>135812.375</v>
      </c>
      <c r="R32" s="70"/>
      <c r="S32" s="121">
        <v>140581.91499140003</v>
      </c>
      <c r="T32" s="97"/>
      <c r="U32" s="121">
        <v>147190.62145944001</v>
      </c>
      <c r="V32" s="97"/>
      <c r="W32" s="121">
        <v>145730.70402496558</v>
      </c>
      <c r="X32" s="97"/>
      <c r="Y32" s="121">
        <v>151185.21757279889</v>
      </c>
      <c r="Z32" s="97"/>
      <c r="AA32" s="121">
        <v>152983.96422385989</v>
      </c>
      <c r="AB32" s="122"/>
      <c r="AC32" s="55">
        <v>152880.22061408465</v>
      </c>
      <c r="AD32" s="97"/>
      <c r="AE32" s="55">
        <v>157723.18447372998</v>
      </c>
      <c r="AF32" s="97"/>
      <c r="AG32" s="55">
        <v>160383.62369800278</v>
      </c>
      <c r="AH32" s="97"/>
      <c r="AI32" s="55">
        <v>165095.1340229997</v>
      </c>
      <c r="AJ32" s="97"/>
      <c r="AK32" s="121">
        <v>168055.21840722935</v>
      </c>
      <c r="AL32" s="97"/>
      <c r="AM32" s="55">
        <v>151352.95398300001</v>
      </c>
      <c r="AN32" s="97"/>
      <c r="AO32" s="55">
        <v>159181.48186100993</v>
      </c>
      <c r="AP32" s="97"/>
      <c r="AQ32" s="55">
        <v>169479.08463799994</v>
      </c>
      <c r="AR32" s="97"/>
      <c r="AS32" s="55">
        <v>164427.40247000009</v>
      </c>
      <c r="AT32" s="97"/>
      <c r="AU32" s="55">
        <v>84229.726690907395</v>
      </c>
      <c r="AV32" s="97"/>
      <c r="AW32" s="25"/>
      <c r="AX32" s="15" t="s">
        <v>89</v>
      </c>
      <c r="AY32" s="186"/>
      <c r="AZ32" s="113"/>
      <c r="BC32" s="33"/>
      <c r="BD32" s="119"/>
    </row>
    <row r="33" spans="2:50" ht="6" customHeight="1" x14ac:dyDescent="0.2">
      <c r="B33" s="46"/>
      <c r="C33" s="46"/>
      <c r="D33" s="46"/>
      <c r="E33" s="47"/>
      <c r="F33" s="48"/>
      <c r="G33" s="47"/>
      <c r="H33" s="48"/>
      <c r="I33" s="47"/>
      <c r="J33" s="48"/>
      <c r="K33" s="47"/>
      <c r="L33" s="48"/>
      <c r="M33" s="48"/>
      <c r="N33" s="49"/>
      <c r="O33" s="47"/>
      <c r="P33" s="48"/>
      <c r="Q33" s="47"/>
      <c r="R33" s="48"/>
      <c r="S33" s="47"/>
      <c r="T33" s="50"/>
      <c r="U33" s="47"/>
      <c r="V33" s="50"/>
      <c r="W33" s="47"/>
      <c r="X33" s="51"/>
      <c r="Y33" s="47"/>
      <c r="Z33" s="51"/>
      <c r="AA33" s="47"/>
      <c r="AB33" s="51"/>
      <c r="AC33" s="47"/>
      <c r="AD33" s="51"/>
      <c r="AE33" s="47"/>
      <c r="AF33" s="51"/>
      <c r="AG33" s="47"/>
      <c r="AH33" s="51"/>
      <c r="AI33" s="47"/>
      <c r="AJ33" s="51"/>
      <c r="AK33" s="47"/>
      <c r="AL33" s="51"/>
      <c r="AM33" s="47"/>
      <c r="AN33" s="51"/>
      <c r="AO33" s="47"/>
      <c r="AP33" s="51"/>
      <c r="AQ33" s="47"/>
      <c r="AR33" s="47"/>
      <c r="AS33" s="47"/>
      <c r="AT33" s="51"/>
      <c r="AU33" s="47"/>
      <c r="AV33" s="51"/>
      <c r="AW33" s="23"/>
      <c r="AX33" s="46"/>
    </row>
    <row r="34" spans="2:50" x14ac:dyDescent="0.2">
      <c r="M34" s="153"/>
      <c r="N34" s="153"/>
      <c r="O34" s="153"/>
      <c r="P34" s="153"/>
      <c r="Q34" s="153"/>
      <c r="R34" s="153"/>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row>
    <row r="35" spans="2:50" x14ac:dyDescent="0.2">
      <c r="M35" s="153"/>
      <c r="N35" s="153"/>
      <c r="O35" s="153"/>
      <c r="P35" s="153"/>
      <c r="Q35" s="153"/>
      <c r="R35" s="153"/>
      <c r="S35" s="153"/>
      <c r="T35" s="153"/>
      <c r="U35" s="153"/>
      <c r="V35" s="153"/>
      <c r="W35" s="153"/>
      <c r="X35" s="153"/>
      <c r="Y35" s="153"/>
      <c r="Z35" s="153"/>
      <c r="AA35" s="153"/>
      <c r="AB35" s="153"/>
      <c r="AC35" s="153"/>
      <c r="AD35" s="153"/>
      <c r="AE35" s="153"/>
      <c r="AF35" s="153"/>
      <c r="AG35" s="153"/>
      <c r="AH35" s="153"/>
      <c r="AI35" s="153"/>
      <c r="AJ35" s="153"/>
      <c r="AK35" s="153"/>
      <c r="AL35" s="153"/>
      <c r="AM35" s="153"/>
      <c r="AN35" s="153"/>
      <c r="AO35" s="153"/>
      <c r="AP35" s="153"/>
      <c r="AQ35" s="185"/>
      <c r="AR35" s="185"/>
      <c r="AS35" s="185"/>
      <c r="AT35" s="153"/>
      <c r="AU35" s="185"/>
      <c r="AV35" s="153"/>
      <c r="AW35" s="153"/>
    </row>
    <row r="37" spans="2:50" x14ac:dyDescent="0.2">
      <c r="AQ37" s="185"/>
    </row>
    <row r="39" spans="2:50" x14ac:dyDescent="0.2">
      <c r="AQ39" s="185"/>
    </row>
    <row r="40" spans="2:50" x14ac:dyDescent="0.2">
      <c r="AG40" s="113"/>
      <c r="AH40" s="113"/>
      <c r="AI40" s="113"/>
      <c r="AJ40" s="113"/>
      <c r="AK40" s="113"/>
      <c r="AL40" s="113"/>
      <c r="AM40" s="113"/>
      <c r="AN40" s="113"/>
      <c r="AO40" s="113"/>
      <c r="AP40" s="113"/>
      <c r="AQ40" s="113"/>
      <c r="AR40" s="113"/>
      <c r="AS40" s="113"/>
      <c r="AU40" s="113"/>
    </row>
    <row r="41" spans="2:50" x14ac:dyDescent="0.2">
      <c r="AG41" s="113"/>
      <c r="AH41" s="113"/>
      <c r="AI41" s="113"/>
      <c r="AJ41" s="113"/>
      <c r="AK41" s="113"/>
      <c r="AL41" s="113"/>
      <c r="AM41" s="113"/>
      <c r="AN41" s="113"/>
      <c r="AO41" s="113"/>
      <c r="AP41" s="113"/>
      <c r="AQ41" s="113"/>
      <c r="AR41" s="113"/>
      <c r="AS41" s="113"/>
      <c r="AU41" s="113"/>
    </row>
    <row r="42" spans="2:50" x14ac:dyDescent="0.2">
      <c r="AG42" s="113"/>
      <c r="AH42" s="113"/>
      <c r="AI42" s="113"/>
      <c r="AJ42" s="113"/>
      <c r="AK42" s="113"/>
      <c r="AL42" s="113"/>
      <c r="AM42" s="113"/>
      <c r="AN42" s="113"/>
      <c r="AO42" s="113"/>
      <c r="AP42" s="113"/>
      <c r="AQ42" s="113"/>
      <c r="AR42" s="113"/>
      <c r="AS42" s="113"/>
      <c r="AU42" s="113"/>
    </row>
    <row r="43" spans="2:50" x14ac:dyDescent="0.2">
      <c r="AG43" s="113"/>
      <c r="AH43" s="113"/>
      <c r="AI43" s="113"/>
      <c r="AJ43" s="113"/>
      <c r="AK43" s="113"/>
      <c r="AL43" s="113"/>
      <c r="AM43" s="113"/>
      <c r="AN43" s="113"/>
      <c r="AO43" s="187"/>
      <c r="AP43" s="113"/>
      <c r="AQ43" s="113"/>
      <c r="AR43" s="113"/>
      <c r="AS43" s="113"/>
      <c r="AU43" s="113"/>
    </row>
    <row r="44" spans="2:50" x14ac:dyDescent="0.2">
      <c r="AG44" s="113"/>
      <c r="AH44" s="113"/>
      <c r="AI44" s="113"/>
      <c r="AJ44" s="113"/>
      <c r="AK44" s="113"/>
      <c r="AL44" s="113"/>
      <c r="AM44" s="113"/>
      <c r="AN44" s="113"/>
      <c r="AO44" s="187"/>
      <c r="AP44" s="113"/>
      <c r="AQ44" s="113"/>
      <c r="AR44" s="113"/>
      <c r="AS44" s="113"/>
      <c r="AU44" s="113"/>
    </row>
    <row r="45" spans="2:50" x14ac:dyDescent="0.2">
      <c r="AG45" s="113"/>
      <c r="AH45" s="113"/>
      <c r="AI45" s="113"/>
      <c r="AJ45" s="113"/>
      <c r="AK45" s="113"/>
      <c r="AL45" s="113"/>
      <c r="AM45" s="113"/>
      <c r="AN45" s="113"/>
      <c r="AO45" s="187"/>
      <c r="AP45" s="113"/>
      <c r="AQ45" s="113"/>
      <c r="AR45" s="113"/>
      <c r="AS45" s="113"/>
      <c r="AU45" s="113"/>
    </row>
    <row r="46" spans="2:50" x14ac:dyDescent="0.2">
      <c r="AG46" s="113"/>
      <c r="AH46" s="113"/>
      <c r="AI46" s="113"/>
      <c r="AJ46" s="113"/>
      <c r="AK46" s="113"/>
      <c r="AL46" s="113"/>
      <c r="AM46" s="113"/>
      <c r="AN46" s="113"/>
      <c r="AO46" s="187"/>
      <c r="AP46" s="113"/>
      <c r="AQ46" s="113"/>
      <c r="AR46" s="113"/>
      <c r="AS46" s="113"/>
      <c r="AU46" s="113"/>
    </row>
    <row r="47" spans="2:50" x14ac:dyDescent="0.2">
      <c r="AG47" s="113"/>
      <c r="AH47" s="113"/>
      <c r="AI47" s="113"/>
      <c r="AJ47" s="113"/>
      <c r="AK47" s="113"/>
      <c r="AL47" s="113"/>
      <c r="AM47" s="113"/>
      <c r="AN47" s="113"/>
      <c r="AO47" s="113"/>
      <c r="AP47" s="113"/>
      <c r="AQ47" s="113"/>
      <c r="AR47" s="113"/>
      <c r="AS47" s="113"/>
      <c r="AU47" s="113"/>
    </row>
  </sheetData>
  <mergeCells count="2">
    <mergeCell ref="B6:D6"/>
    <mergeCell ref="AW6:AX6"/>
  </mergeCells>
  <pageMargins left="0.70866141732283472" right="0.70866141732283472" top="0.74803149606299213" bottom="0.74803149606299213" header="0.31496062992125984" footer="0.31496062992125984"/>
  <pageSetup paperSize="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4">
    <pageSetUpPr fitToPage="1"/>
  </sheetPr>
  <dimension ref="A42:R46"/>
  <sheetViews>
    <sheetView zoomScaleNormal="100" workbookViewId="0"/>
  </sheetViews>
  <sheetFormatPr defaultColWidth="9.28515625" defaultRowHeight="10.199999999999999" x14ac:dyDescent="0.2"/>
  <cols>
    <col min="1" max="16384" width="9.28515625" style="11"/>
  </cols>
  <sheetData>
    <row r="42" spans="1:18" s="57" customFormat="1" ht="12.75" customHeight="1" x14ac:dyDescent="0.25">
      <c r="A42" s="62" t="s">
        <v>127</v>
      </c>
    </row>
    <row r="43" spans="1:18" s="95" customFormat="1" ht="12.75" customHeight="1" x14ac:dyDescent="0.25">
      <c r="A43" s="99" t="s">
        <v>128</v>
      </c>
    </row>
    <row r="45" spans="1:18" ht="27.75" customHeight="1" x14ac:dyDescent="0.25">
      <c r="A45" s="239" t="s">
        <v>133</v>
      </c>
      <c r="B45" s="239"/>
      <c r="C45" s="239"/>
      <c r="D45" s="239"/>
      <c r="E45" s="239"/>
      <c r="F45" s="239"/>
      <c r="G45" s="239"/>
      <c r="H45" s="239"/>
      <c r="I45" s="239"/>
      <c r="J45" s="239"/>
      <c r="K45" s="239"/>
      <c r="L45" s="239"/>
      <c r="M45" s="239"/>
      <c r="N45" s="239"/>
      <c r="O45" s="239"/>
      <c r="P45" s="239"/>
      <c r="Q45" s="239"/>
      <c r="R45" s="239"/>
    </row>
    <row r="46" spans="1:18" ht="25.5" customHeight="1" x14ac:dyDescent="0.25">
      <c r="A46" s="240" t="s">
        <v>134</v>
      </c>
      <c r="B46" s="240"/>
      <c r="C46" s="240"/>
      <c r="D46" s="240"/>
      <c r="E46" s="240"/>
      <c r="F46" s="240"/>
      <c r="G46" s="240"/>
      <c r="H46" s="240"/>
      <c r="I46" s="240"/>
      <c r="J46" s="240"/>
      <c r="K46" s="240"/>
      <c r="L46" s="240"/>
      <c r="M46" s="240"/>
      <c r="N46" s="240"/>
      <c r="O46" s="240"/>
      <c r="P46" s="240"/>
      <c r="Q46" s="240"/>
      <c r="R46" s="240"/>
    </row>
  </sheetData>
  <sheetProtection sheet="1" objects="1" scenarios="1"/>
  <mergeCells count="2">
    <mergeCell ref="A45:R45"/>
    <mergeCell ref="A46:R46"/>
  </mergeCells>
  <pageMargins left="0.70866141732283472" right="0.70866141732283472" top="0.74803149606299213" bottom="0.74803149606299213" header="0" footer="0.31496062992125984"/>
  <pageSetup paperSize="9" scale="9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5">
    <pageSetUpPr fitToPage="1"/>
  </sheetPr>
  <dimension ref="A42:R46"/>
  <sheetViews>
    <sheetView zoomScaleNormal="100" workbookViewId="0"/>
  </sheetViews>
  <sheetFormatPr defaultColWidth="9.28515625" defaultRowHeight="10.199999999999999" x14ac:dyDescent="0.2"/>
  <cols>
    <col min="1" max="16384" width="9.28515625" style="11"/>
  </cols>
  <sheetData>
    <row r="42" spans="1:18" s="57" customFormat="1" ht="12.75" customHeight="1" x14ac:dyDescent="0.25">
      <c r="A42" s="62" t="s">
        <v>129</v>
      </c>
    </row>
    <row r="43" spans="1:18" s="95" customFormat="1" ht="12.75" customHeight="1" x14ac:dyDescent="0.25">
      <c r="A43" s="99" t="s">
        <v>130</v>
      </c>
    </row>
    <row r="45" spans="1:18" ht="27" customHeight="1" x14ac:dyDescent="0.25">
      <c r="A45" s="239" t="s">
        <v>133</v>
      </c>
      <c r="B45" s="239"/>
      <c r="C45" s="239"/>
      <c r="D45" s="239"/>
      <c r="E45" s="239"/>
      <c r="F45" s="239"/>
      <c r="G45" s="239"/>
      <c r="H45" s="239"/>
      <c r="I45" s="239"/>
      <c r="J45" s="239"/>
      <c r="K45" s="239"/>
      <c r="L45" s="239"/>
      <c r="M45" s="239"/>
      <c r="N45" s="239"/>
      <c r="O45" s="239"/>
      <c r="P45" s="239"/>
      <c r="Q45" s="239"/>
      <c r="R45" s="239"/>
    </row>
    <row r="46" spans="1:18" ht="27" customHeight="1" x14ac:dyDescent="0.25">
      <c r="A46" s="240" t="s">
        <v>134</v>
      </c>
      <c r="B46" s="240"/>
      <c r="C46" s="240"/>
      <c r="D46" s="240"/>
      <c r="E46" s="240"/>
      <c r="F46" s="240"/>
      <c r="G46" s="240"/>
      <c r="H46" s="240"/>
      <c r="I46" s="240"/>
      <c r="J46" s="240"/>
      <c r="K46" s="240"/>
      <c r="L46" s="240"/>
      <c r="M46" s="240"/>
      <c r="N46" s="240"/>
      <c r="O46" s="240"/>
      <c r="P46" s="240"/>
      <c r="Q46" s="240"/>
      <c r="R46" s="240"/>
    </row>
  </sheetData>
  <sheetProtection sheet="1" objects="1" scenarios="1"/>
  <mergeCells count="2">
    <mergeCell ref="A45:R45"/>
    <mergeCell ref="A46:R46"/>
  </mergeCells>
  <pageMargins left="0.70866141732283472" right="0.70866141732283472" top="0.74803149606299213" bottom="0.74803149606299213" header="0.31496062992125984" footer="0.31496062992125984"/>
  <pageSetup paperSize="9" scale="93"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16">
    <pageSetUpPr fitToPage="1"/>
  </sheetPr>
  <dimension ref="A42:S54"/>
  <sheetViews>
    <sheetView zoomScaleNormal="100" workbookViewId="0"/>
  </sheetViews>
  <sheetFormatPr defaultColWidth="9.28515625" defaultRowHeight="10.199999999999999" x14ac:dyDescent="0.2"/>
  <cols>
    <col min="1" max="1" width="1.28515625" style="11" customWidth="1"/>
    <col min="2" max="2" width="2" style="11" customWidth="1"/>
    <col min="3" max="16384" width="9.28515625" style="11"/>
  </cols>
  <sheetData>
    <row r="42" spans="1:19" ht="13.2" x14ac:dyDescent="0.25">
      <c r="A42" s="62" t="s">
        <v>131</v>
      </c>
      <c r="B42" s="58"/>
    </row>
    <row r="43" spans="1:19" s="52" customFormat="1" ht="13.2" x14ac:dyDescent="0.25">
      <c r="A43" s="99" t="s">
        <v>132</v>
      </c>
      <c r="B43" s="95"/>
    </row>
    <row r="45" spans="1:19" s="87" customFormat="1" ht="45" customHeight="1" x14ac:dyDescent="0.25">
      <c r="A45" s="241" t="s">
        <v>143</v>
      </c>
      <c r="B45" s="242"/>
      <c r="C45" s="242"/>
      <c r="D45" s="242"/>
      <c r="E45" s="242"/>
      <c r="F45" s="242"/>
      <c r="G45" s="242"/>
      <c r="H45" s="242"/>
      <c r="I45" s="242"/>
      <c r="J45" s="242"/>
      <c r="K45" s="242"/>
      <c r="L45" s="242"/>
      <c r="M45" s="242"/>
      <c r="N45" s="242"/>
      <c r="O45" s="242"/>
      <c r="P45" s="242"/>
      <c r="Q45" s="242"/>
      <c r="R45" s="242"/>
      <c r="S45" s="242"/>
    </row>
    <row r="46" spans="1:19" s="87" customFormat="1" ht="28.5" customHeight="1" x14ac:dyDescent="0.25">
      <c r="A46" s="243" t="s">
        <v>144</v>
      </c>
      <c r="B46" s="243"/>
      <c r="C46" s="243"/>
      <c r="D46" s="243"/>
      <c r="E46" s="243"/>
      <c r="F46" s="243"/>
      <c r="G46" s="243"/>
      <c r="H46" s="243"/>
      <c r="I46" s="243"/>
      <c r="J46" s="243"/>
      <c r="K46" s="243"/>
      <c r="L46" s="243"/>
      <c r="M46" s="243"/>
      <c r="N46" s="243"/>
      <c r="O46" s="243"/>
      <c r="P46" s="243"/>
      <c r="Q46" s="243"/>
      <c r="R46" s="243"/>
      <c r="S46" s="243"/>
    </row>
    <row r="47" spans="1:19" s="87" customFormat="1" ht="13.2" x14ac:dyDescent="0.25">
      <c r="A47" s="110"/>
    </row>
    <row r="48" spans="1:19" s="87" customFormat="1" ht="13.2" x14ac:dyDescent="0.25">
      <c r="A48" s="110"/>
    </row>
    <row r="49" spans="1:2" s="87" customFormat="1" ht="13.2" x14ac:dyDescent="0.25">
      <c r="A49" s="110"/>
    </row>
    <row r="50" spans="1:2" s="87" customFormat="1" ht="13.2" x14ac:dyDescent="0.25">
      <c r="A50" s="111"/>
      <c r="B50" s="99"/>
    </row>
    <row r="51" spans="1:2" s="87" customFormat="1" ht="13.2" x14ac:dyDescent="0.25">
      <c r="A51" s="111"/>
      <c r="B51" s="99"/>
    </row>
    <row r="52" spans="1:2" s="87" customFormat="1" ht="13.2" x14ac:dyDescent="0.25">
      <c r="A52" s="111"/>
      <c r="B52" s="99"/>
    </row>
    <row r="53" spans="1:2" s="87" customFormat="1" ht="13.2" x14ac:dyDescent="0.25">
      <c r="A53" s="111"/>
      <c r="B53" s="99"/>
    </row>
    <row r="54" spans="1:2" s="87" customFormat="1" ht="13.2" x14ac:dyDescent="0.25"/>
  </sheetData>
  <sheetProtection sheet="1" objects="1" scenarios="1"/>
  <mergeCells count="2">
    <mergeCell ref="A45:S45"/>
    <mergeCell ref="A46:S46"/>
  </mergeCells>
  <pageMargins left="0.70866141732283472" right="0.70866141732283472" top="0.74803149606299213" bottom="0.74803149606299213" header="0.31496062992125984" footer="0.31496062992125984"/>
  <pageSetup paperSize="9" scale="92"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Blad18">
    <pageSetUpPr fitToPage="1"/>
  </sheetPr>
  <dimension ref="A42:S53"/>
  <sheetViews>
    <sheetView zoomScaleNormal="100" workbookViewId="0"/>
  </sheetViews>
  <sheetFormatPr defaultColWidth="9.28515625" defaultRowHeight="10.199999999999999" x14ac:dyDescent="0.2"/>
  <cols>
    <col min="1" max="16384" width="9.28515625" style="11"/>
  </cols>
  <sheetData>
    <row r="42" spans="1:19" ht="13.2" x14ac:dyDescent="0.25">
      <c r="A42" s="62" t="s">
        <v>145</v>
      </c>
    </row>
    <row r="43" spans="1:19" s="52" customFormat="1" ht="13.2" x14ac:dyDescent="0.25">
      <c r="A43" s="99" t="s">
        <v>146</v>
      </c>
    </row>
    <row r="45" spans="1:19" s="87" customFormat="1" ht="41.25" customHeight="1" x14ac:dyDescent="0.25">
      <c r="A45" s="241" t="s">
        <v>143</v>
      </c>
      <c r="B45" s="242"/>
      <c r="C45" s="242"/>
      <c r="D45" s="242"/>
      <c r="E45" s="242"/>
      <c r="F45" s="242"/>
      <c r="G45" s="242"/>
      <c r="H45" s="242"/>
      <c r="I45" s="242"/>
      <c r="J45" s="242"/>
      <c r="K45" s="242"/>
      <c r="L45" s="242"/>
      <c r="M45" s="242"/>
      <c r="N45" s="242"/>
      <c r="O45" s="242"/>
      <c r="P45" s="242"/>
      <c r="Q45" s="242"/>
      <c r="R45" s="242"/>
      <c r="S45" s="242"/>
    </row>
    <row r="46" spans="1:19" s="87" customFormat="1" ht="29.25" customHeight="1" x14ac:dyDescent="0.25">
      <c r="A46" s="243" t="s">
        <v>144</v>
      </c>
      <c r="B46" s="243"/>
      <c r="C46" s="243"/>
      <c r="D46" s="243"/>
      <c r="E46" s="243"/>
      <c r="F46" s="243"/>
      <c r="G46" s="243"/>
      <c r="H46" s="243"/>
      <c r="I46" s="243"/>
      <c r="J46" s="243"/>
      <c r="K46" s="243"/>
      <c r="L46" s="243"/>
      <c r="M46" s="243"/>
      <c r="N46" s="243"/>
      <c r="O46" s="243"/>
      <c r="P46" s="243"/>
      <c r="Q46" s="243"/>
      <c r="R46" s="243"/>
      <c r="S46" s="243"/>
    </row>
    <row r="47" spans="1:19" s="87" customFormat="1" ht="13.2" x14ac:dyDescent="0.25">
      <c r="A47" s="110"/>
    </row>
    <row r="48" spans="1:19" s="87" customFormat="1" ht="13.2" x14ac:dyDescent="0.25">
      <c r="A48" s="110"/>
    </row>
    <row r="49" spans="1:2" s="87" customFormat="1" ht="13.2" x14ac:dyDescent="0.25">
      <c r="A49" s="110"/>
    </row>
    <row r="50" spans="1:2" s="87" customFormat="1" ht="13.2" x14ac:dyDescent="0.25">
      <c r="A50" s="111"/>
      <c r="B50" s="99"/>
    </row>
    <row r="51" spans="1:2" s="87" customFormat="1" ht="13.2" x14ac:dyDescent="0.25">
      <c r="A51" s="111"/>
      <c r="B51" s="99"/>
    </row>
    <row r="52" spans="1:2" s="87" customFormat="1" ht="13.2" x14ac:dyDescent="0.25">
      <c r="A52" s="111"/>
      <c r="B52" s="99"/>
    </row>
    <row r="53" spans="1:2" s="87" customFormat="1" ht="13.2" x14ac:dyDescent="0.25">
      <c r="A53" s="111"/>
      <c r="B53" s="99"/>
    </row>
  </sheetData>
  <sheetProtection sheet="1" objects="1" scenarios="1"/>
  <mergeCells count="2">
    <mergeCell ref="A45:S45"/>
    <mergeCell ref="A46:S46"/>
  </mergeCells>
  <pageMargins left="0.70866141732283472" right="0.70866141732283472" top="0.74803149606299213" bottom="0.74803149606299213" header="0.31496062992125984" footer="0.31496062992125984"/>
  <pageSetup paperSize="9" scale="93"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Blad24">
    <pageSetUpPr fitToPage="1"/>
  </sheetPr>
  <dimension ref="A1:AE92"/>
  <sheetViews>
    <sheetView zoomScaleNormal="100" workbookViewId="0">
      <pane xSplit="3" ySplit="3" topLeftCell="R83" activePane="bottomRight" state="frozen"/>
      <selection pane="topRight" activeCell="C1" sqref="C1"/>
      <selection pane="bottomLeft" activeCell="A3" sqref="A3"/>
      <selection pane="bottomRight" activeCell="Z94" sqref="Z94"/>
    </sheetView>
  </sheetViews>
  <sheetFormatPr defaultColWidth="9.28515625" defaultRowHeight="13.2" x14ac:dyDescent="0.25"/>
  <cols>
    <col min="1" max="1" width="9" style="2" customWidth="1"/>
    <col min="2" max="2" width="8.140625" style="4" customWidth="1"/>
    <col min="3" max="3" width="13.28515625" style="4" bestFit="1" customWidth="1"/>
    <col min="4" max="17" width="11.7109375" style="9" customWidth="1"/>
    <col min="18" max="18" width="13" style="2" customWidth="1"/>
    <col min="19" max="19" width="13.28515625" style="2" customWidth="1"/>
    <col min="20" max="23" width="11.7109375" style="2" customWidth="1"/>
    <col min="24" max="24" width="11.42578125" style="2" customWidth="1"/>
    <col min="25" max="25" width="10.28515625" style="2" customWidth="1"/>
    <col min="26" max="27" width="12.140625" style="2" customWidth="1"/>
    <col min="28" max="31" width="13.140625" style="2" customWidth="1"/>
    <col min="32" max="16384" width="9.28515625" style="2"/>
  </cols>
  <sheetData>
    <row r="1" spans="1:31" x14ac:dyDescent="0.25">
      <c r="B1" s="3"/>
      <c r="C1" s="3"/>
      <c r="D1" s="244" t="s">
        <v>30</v>
      </c>
      <c r="E1" s="245"/>
      <c r="F1" s="245"/>
      <c r="G1" s="245"/>
      <c r="H1" s="245"/>
      <c r="I1" s="245"/>
      <c r="J1" s="246"/>
      <c r="K1" s="246"/>
      <c r="L1" s="246"/>
      <c r="M1" s="247"/>
      <c r="N1" s="10"/>
      <c r="O1" s="10"/>
      <c r="P1" s="10"/>
      <c r="Q1" s="10"/>
      <c r="R1" s="250" t="s">
        <v>59</v>
      </c>
      <c r="S1" s="251"/>
      <c r="T1" s="251"/>
      <c r="U1" s="251"/>
      <c r="V1" s="251"/>
      <c r="W1" s="251"/>
      <c r="X1" s="252"/>
      <c r="Y1" s="252"/>
      <c r="Z1" s="252"/>
      <c r="AA1" s="252"/>
      <c r="AB1" s="252"/>
      <c r="AC1" s="252"/>
      <c r="AD1"/>
      <c r="AE1"/>
    </row>
    <row r="2" spans="1:31" ht="37.5" customHeight="1" x14ac:dyDescent="0.25">
      <c r="D2" s="248" t="s">
        <v>10</v>
      </c>
      <c r="E2" s="249"/>
      <c r="F2" s="248" t="s">
        <v>11</v>
      </c>
      <c r="G2" s="249"/>
      <c r="H2" s="253" t="s">
        <v>12</v>
      </c>
      <c r="I2" s="253"/>
      <c r="J2" s="248" t="s">
        <v>24</v>
      </c>
      <c r="K2" s="249"/>
      <c r="L2" s="248" t="s">
        <v>25</v>
      </c>
      <c r="M2" s="249"/>
      <c r="N2" s="248" t="s">
        <v>26</v>
      </c>
      <c r="O2" s="249"/>
      <c r="P2" s="248" t="s">
        <v>45</v>
      </c>
      <c r="Q2" s="249"/>
      <c r="R2" s="253" t="s">
        <v>13</v>
      </c>
      <c r="S2" s="253"/>
      <c r="T2" s="248" t="s">
        <v>11</v>
      </c>
      <c r="U2" s="249"/>
      <c r="V2" s="253" t="s">
        <v>12</v>
      </c>
      <c r="W2" s="253"/>
      <c r="X2" s="248" t="s">
        <v>24</v>
      </c>
      <c r="Y2" s="249"/>
      <c r="Z2" s="248" t="s">
        <v>25</v>
      </c>
      <c r="AA2" s="249"/>
      <c r="AB2" s="248" t="s">
        <v>26</v>
      </c>
      <c r="AC2" s="249"/>
      <c r="AD2" s="248" t="s">
        <v>67</v>
      </c>
      <c r="AE2" s="249"/>
    </row>
    <row r="3" spans="1:31" ht="27.75" customHeight="1" x14ac:dyDescent="0.25">
      <c r="B3" s="4" t="s">
        <v>4</v>
      </c>
      <c r="C3" s="4" t="s">
        <v>5</v>
      </c>
      <c r="D3" s="5" t="s">
        <v>7</v>
      </c>
      <c r="E3" s="5" t="s">
        <v>6</v>
      </c>
      <c r="F3" s="5" t="s">
        <v>7</v>
      </c>
      <c r="G3" s="5" t="s">
        <v>6</v>
      </c>
      <c r="H3" s="5" t="s">
        <v>8</v>
      </c>
      <c r="I3" s="5" t="s">
        <v>9</v>
      </c>
      <c r="J3" s="5" t="s">
        <v>7</v>
      </c>
      <c r="K3" s="5" t="s">
        <v>6</v>
      </c>
      <c r="L3" s="5" t="s">
        <v>7</v>
      </c>
      <c r="M3" s="5" t="s">
        <v>6</v>
      </c>
      <c r="N3" s="5" t="s">
        <v>7</v>
      </c>
      <c r="O3" s="5" t="s">
        <v>6</v>
      </c>
      <c r="P3" s="5" t="s">
        <v>7</v>
      </c>
      <c r="Q3" s="5" t="s">
        <v>6</v>
      </c>
      <c r="R3" s="5" t="s">
        <v>7</v>
      </c>
      <c r="S3" s="5" t="s">
        <v>6</v>
      </c>
      <c r="T3" s="5" t="s">
        <v>7</v>
      </c>
      <c r="U3" s="5" t="s">
        <v>6</v>
      </c>
      <c r="V3" s="5" t="s">
        <v>8</v>
      </c>
      <c r="W3" s="5" t="s">
        <v>9</v>
      </c>
      <c r="X3" s="5" t="s">
        <v>7</v>
      </c>
      <c r="Y3" s="5" t="s">
        <v>6</v>
      </c>
      <c r="Z3" s="5" t="s">
        <v>7</v>
      </c>
      <c r="AA3" s="5" t="s">
        <v>6</v>
      </c>
      <c r="AB3" s="5" t="s">
        <v>7</v>
      </c>
      <c r="AC3" s="5" t="s">
        <v>6</v>
      </c>
      <c r="AD3" s="5" t="s">
        <v>7</v>
      </c>
      <c r="AE3" s="5" t="s">
        <v>6</v>
      </c>
    </row>
    <row r="4" spans="1:31" x14ac:dyDescent="0.25">
      <c r="A4" s="6" t="str">
        <f>CONCATENATE(B4," ",C4)</f>
        <v>2003 Kvartal 1</v>
      </c>
      <c r="B4" s="1">
        <v>2003</v>
      </c>
      <c r="C4" s="1" t="s">
        <v>0</v>
      </c>
      <c r="D4" s="7">
        <v>14562.311912726471</v>
      </c>
      <c r="E4" s="7">
        <v>5120.501304612626</v>
      </c>
      <c r="F4" s="7">
        <v>8445.7959127264712</v>
      </c>
      <c r="G4" s="7">
        <v>4139.421304612626</v>
      </c>
      <c r="H4" s="7">
        <v>37.567237212695908</v>
      </c>
      <c r="I4" s="7">
        <v>2220.892079232362</v>
      </c>
      <c r="J4" s="68">
        <v>5511.1040042147752</v>
      </c>
      <c r="K4" s="7">
        <v>1828.17099249787</v>
      </c>
      <c r="L4" s="68">
        <v>8316.4001700000008</v>
      </c>
      <c r="M4" s="68">
        <v>5259.0908519999994</v>
      </c>
      <c r="N4" s="68">
        <v>9174.4855850871572</v>
      </c>
      <c r="O4" s="7">
        <v>3292.141953868314</v>
      </c>
      <c r="P4" s="68">
        <v>23959.842266666667</v>
      </c>
      <c r="Q4" s="68">
        <v>10824.755976666665</v>
      </c>
      <c r="R4" s="7"/>
      <c r="S4" s="7"/>
      <c r="T4" s="7"/>
      <c r="U4" s="7"/>
      <c r="V4" s="7"/>
      <c r="W4" s="7"/>
      <c r="X4" s="7"/>
      <c r="Y4" s="7"/>
      <c r="Z4" s="68">
        <f t="shared" ref="Z4:AA4" si="0">IF(L4&gt;0,SUM(L1:L4),"")</f>
        <v>8316.4001700000008</v>
      </c>
      <c r="AA4" s="68">
        <f t="shared" si="0"/>
        <v>5259.0908519999994</v>
      </c>
      <c r="AB4" s="7"/>
      <c r="AC4" s="7"/>
      <c r="AD4" s="68">
        <f t="shared" ref="AD4:AD23" si="1">IF(P4&gt;0,SUM(P1:P4),"")</f>
        <v>23959.842266666667</v>
      </c>
      <c r="AE4" s="68">
        <f t="shared" ref="AE4:AE25" si="2">IF(Q4&gt;0,SUM(Q1:Q4),"")</f>
        <v>10824.755976666665</v>
      </c>
    </row>
    <row r="5" spans="1:31" x14ac:dyDescent="0.25">
      <c r="A5" s="6" t="str">
        <f t="shared" ref="A5:A68" si="3">CONCATENATE(B5," ",C5)</f>
        <v>2003 Kvartal 2</v>
      </c>
      <c r="B5" s="1">
        <v>2003</v>
      </c>
      <c r="C5" s="1" t="s">
        <v>1</v>
      </c>
      <c r="D5" s="7">
        <v>14666.707843453816</v>
      </c>
      <c r="E5" s="7">
        <v>5112.1592277910422</v>
      </c>
      <c r="F5" s="7">
        <v>8181.8548434538161</v>
      </c>
      <c r="G5" s="7">
        <v>4082.2172277910422</v>
      </c>
      <c r="H5" s="7">
        <v>36.462644565644048</v>
      </c>
      <c r="I5" s="7">
        <v>2209.447375655574</v>
      </c>
      <c r="J5" s="68">
        <v>5710.8185488301888</v>
      </c>
      <c r="K5" s="7">
        <v>1894.421300415592</v>
      </c>
      <c r="L5" s="68"/>
      <c r="M5" s="68"/>
      <c r="N5" s="68">
        <v>8966.6233688630164</v>
      </c>
      <c r="O5" s="7">
        <v>3217.5533661694167</v>
      </c>
      <c r="P5" s="68"/>
      <c r="Q5" s="68"/>
      <c r="R5" s="7"/>
      <c r="S5" s="7"/>
      <c r="T5" s="7"/>
      <c r="U5" s="7"/>
      <c r="V5" s="7"/>
      <c r="W5" s="7"/>
      <c r="X5" s="7"/>
      <c r="Y5" s="7"/>
      <c r="Z5" s="68" t="str">
        <f t="shared" ref="Z5:AA5" si="4">IF(L5&gt;0,SUM(L2:L5),"")</f>
        <v/>
      </c>
      <c r="AA5" s="68" t="str">
        <f t="shared" si="4"/>
        <v/>
      </c>
      <c r="AB5" s="7"/>
      <c r="AC5" s="7"/>
      <c r="AD5" s="68" t="str">
        <f t="shared" si="1"/>
        <v/>
      </c>
      <c r="AE5" s="68" t="str">
        <f t="shared" si="2"/>
        <v/>
      </c>
    </row>
    <row r="6" spans="1:31" x14ac:dyDescent="0.25">
      <c r="A6" s="6" t="str">
        <f t="shared" si="3"/>
        <v>2003 Kvartal 3</v>
      </c>
      <c r="B6" s="1">
        <v>2003</v>
      </c>
      <c r="C6" s="1" t="s">
        <v>2</v>
      </c>
      <c r="D6" s="7">
        <v>13734.573852404546</v>
      </c>
      <c r="E6" s="7">
        <v>4799.8302926867973</v>
      </c>
      <c r="F6" s="7">
        <v>7408.9218524045464</v>
      </c>
      <c r="G6" s="7">
        <v>3786.6242926867972</v>
      </c>
      <c r="H6" s="7">
        <v>32.931254875736023</v>
      </c>
      <c r="I6" s="7">
        <v>2148.1416755372702</v>
      </c>
      <c r="J6" s="68">
        <v>5203.982401524152</v>
      </c>
      <c r="K6" s="7">
        <v>1726.2910779146841</v>
      </c>
      <c r="L6" s="68"/>
      <c r="M6" s="68"/>
      <c r="N6" s="68">
        <v>8564.7968951164294</v>
      </c>
      <c r="O6" s="7">
        <v>3073.3632881397134</v>
      </c>
      <c r="P6" s="68"/>
      <c r="Q6" s="68"/>
      <c r="R6" s="7"/>
      <c r="S6" s="7"/>
      <c r="T6" s="7"/>
      <c r="U6" s="7"/>
      <c r="V6" s="7"/>
      <c r="W6" s="7"/>
      <c r="X6" s="7"/>
      <c r="Y6" s="7"/>
      <c r="Z6" s="68" t="str">
        <f t="shared" ref="Z6:AA6" si="5">IF(L6&gt;0,SUM(L3:L6),"")</f>
        <v/>
      </c>
      <c r="AA6" s="68" t="str">
        <f t="shared" si="5"/>
        <v/>
      </c>
      <c r="AB6" s="7"/>
      <c r="AC6" s="7"/>
      <c r="AD6" s="68" t="str">
        <f t="shared" si="1"/>
        <v/>
      </c>
      <c r="AE6" s="68" t="str">
        <f t="shared" si="2"/>
        <v/>
      </c>
    </row>
    <row r="7" spans="1:31" x14ac:dyDescent="0.25">
      <c r="A7" s="6" t="str">
        <f t="shared" si="3"/>
        <v>2003 Kvartal 4</v>
      </c>
      <c r="B7" s="1">
        <v>2003</v>
      </c>
      <c r="C7" s="1" t="s">
        <v>3</v>
      </c>
      <c r="D7" s="7">
        <v>14910.837099844139</v>
      </c>
      <c r="E7" s="7">
        <v>5137.8423183079785</v>
      </c>
      <c r="F7" s="7">
        <v>8240.0610998441389</v>
      </c>
      <c r="G7" s="7">
        <v>4076.3203183079786</v>
      </c>
      <c r="H7" s="7">
        <v>37.955196044539029</v>
      </c>
      <c r="I7" s="7">
        <v>2255.1148349074483</v>
      </c>
      <c r="J7" s="68">
        <v>5621.1032154308859</v>
      </c>
      <c r="K7" s="7">
        <v>1864.6604811718532</v>
      </c>
      <c r="L7" s="68"/>
      <c r="M7" s="68"/>
      <c r="N7" s="68">
        <v>9121.1254176000602</v>
      </c>
      <c r="O7" s="7">
        <v>3272.994368489221</v>
      </c>
      <c r="P7" s="68"/>
      <c r="Q7" s="68"/>
      <c r="R7" s="7">
        <f t="shared" ref="R7:W15" si="6">IF(D7&gt;0,SUM(D4:D7),"")</f>
        <v>57874.430708428969</v>
      </c>
      <c r="S7" s="7">
        <f t="shared" si="6"/>
        <v>20170.333143398446</v>
      </c>
      <c r="T7" s="7">
        <f t="shared" si="6"/>
        <v>32276.63370842897</v>
      </c>
      <c r="U7" s="7">
        <f t="shared" si="6"/>
        <v>16084.583143398442</v>
      </c>
      <c r="V7" s="7">
        <f t="shared" si="6"/>
        <v>144.91633269861501</v>
      </c>
      <c r="W7" s="7">
        <f t="shared" si="6"/>
        <v>8833.5959653326536</v>
      </c>
      <c r="X7" s="68">
        <f>IF(J7&gt;0,SUM(J4:J7),"")</f>
        <v>22047.008170000001</v>
      </c>
      <c r="Y7" s="7">
        <f t="shared" ref="Y7" si="7">IF(K7&gt;0,SUM(K4:K7),"")</f>
        <v>7313.5438519999998</v>
      </c>
      <c r="Z7" s="68" t="str">
        <f t="shared" ref="Z7:AA7" si="8">IF(L7&gt;0,SUM(L4:L7),"")</f>
        <v/>
      </c>
      <c r="AA7" s="68" t="str">
        <f t="shared" si="8"/>
        <v/>
      </c>
      <c r="AB7" s="68">
        <f t="shared" ref="AB7:AB23" si="9">IF(N8&gt;0,SUM(N4:N7),"")</f>
        <v>35827.031266666665</v>
      </c>
      <c r="AC7" s="7">
        <f t="shared" ref="AC7:AC23" si="10">IF(O7&gt;0,SUM(O4:O7),"")</f>
        <v>12856.052976666664</v>
      </c>
      <c r="AD7" s="68" t="str">
        <f t="shared" si="1"/>
        <v/>
      </c>
      <c r="AE7" s="68" t="str">
        <f t="shared" si="2"/>
        <v/>
      </c>
    </row>
    <row r="8" spans="1:31" x14ac:dyDescent="0.25">
      <c r="A8" s="6" t="str">
        <f t="shared" si="3"/>
        <v>2004 Kvartal 1</v>
      </c>
      <c r="B8" s="1">
        <f>B4+1</f>
        <v>2004</v>
      </c>
      <c r="C8" s="1" t="str">
        <f>C4</f>
        <v>Kvartal 1</v>
      </c>
      <c r="D8" s="7">
        <v>14912.647291666666</v>
      </c>
      <c r="E8" s="7">
        <v>5258.3284555</v>
      </c>
      <c r="F8" s="7">
        <v>8528.900291666665</v>
      </c>
      <c r="G8" s="7">
        <v>4251.6334555000003</v>
      </c>
      <c r="H8" s="7">
        <v>37.443936401372035</v>
      </c>
      <c r="I8" s="7">
        <v>2181.3599702938559</v>
      </c>
      <c r="J8" s="68">
        <v>5948.2484039302517</v>
      </c>
      <c r="K8" s="7">
        <v>1931.9621515834758</v>
      </c>
      <c r="L8" s="68">
        <v>8441.3562800000018</v>
      </c>
      <c r="M8" s="68">
        <v>5405.9406949999993</v>
      </c>
      <c r="N8" s="68">
        <v>9218.5088400433597</v>
      </c>
      <c r="O8" s="7">
        <v>3326.3664251783948</v>
      </c>
      <c r="P8" s="68">
        <v>24474.824619999999</v>
      </c>
      <c r="Q8" s="68">
        <v>11139.511087999999</v>
      </c>
      <c r="R8" s="7">
        <f t="shared" si="6"/>
        <v>58224.766087369171</v>
      </c>
      <c r="S8" s="7">
        <f t="shared" si="6"/>
        <v>20308.160294285819</v>
      </c>
      <c r="T8" s="7">
        <f t="shared" si="6"/>
        <v>32359.738087369165</v>
      </c>
      <c r="U8" s="7">
        <f t="shared" si="6"/>
        <v>16196.795294285817</v>
      </c>
      <c r="V8" s="7">
        <f t="shared" si="6"/>
        <v>144.79303188729114</v>
      </c>
      <c r="W8" s="7">
        <f t="shared" si="6"/>
        <v>8794.0638563941484</v>
      </c>
      <c r="X8" s="68">
        <f t="shared" ref="X8:AA23" si="11">IF(J8&gt;0,SUM(J5:J8),"")</f>
        <v>22484.152569715476</v>
      </c>
      <c r="Y8" s="7">
        <f t="shared" si="11"/>
        <v>7417.3350110856054</v>
      </c>
      <c r="Z8" s="68">
        <f>IF(L8&gt;0,SUM(L5:L8),"")</f>
        <v>8441.3562800000018</v>
      </c>
      <c r="AA8" s="68">
        <f t="shared" si="11"/>
        <v>5405.9406949999993</v>
      </c>
      <c r="AB8" s="68">
        <f t="shared" si="9"/>
        <v>35871.054521622864</v>
      </c>
      <c r="AC8" s="7">
        <f t="shared" si="10"/>
        <v>12890.277447976747</v>
      </c>
      <c r="AD8" s="68">
        <f t="shared" si="1"/>
        <v>24474.824619999999</v>
      </c>
      <c r="AE8" s="68">
        <f t="shared" si="2"/>
        <v>11139.511087999999</v>
      </c>
    </row>
    <row r="9" spans="1:31" x14ac:dyDescent="0.25">
      <c r="A9" s="6" t="str">
        <f t="shared" si="3"/>
        <v>2004 Kvartal 2</v>
      </c>
      <c r="B9" s="1">
        <f t="shared" ref="B9:B72" si="12">B5+1</f>
        <v>2004</v>
      </c>
      <c r="C9" s="1" t="str">
        <f t="shared" ref="C9:C72" si="13">C5</f>
        <v>Kvartal 2</v>
      </c>
      <c r="D9" s="7">
        <v>15141.326858333332</v>
      </c>
      <c r="E9" s="7">
        <v>5334.2020665000009</v>
      </c>
      <c r="F9" s="7">
        <v>8372.0458583333311</v>
      </c>
      <c r="G9" s="7">
        <v>4252.3310665000008</v>
      </c>
      <c r="H9" s="7">
        <v>36.213202736270681</v>
      </c>
      <c r="I9" s="7">
        <v>2142.3485593410514</v>
      </c>
      <c r="J9" s="68">
        <v>5994.2830927086898</v>
      </c>
      <c r="K9" s="7">
        <v>1946.9139946035325</v>
      </c>
      <c r="L9" s="68"/>
      <c r="M9" s="68"/>
      <c r="N9" s="68">
        <v>9387.3487277765507</v>
      </c>
      <c r="O9" s="7">
        <v>3387.2898720754679</v>
      </c>
      <c r="P9" s="68"/>
      <c r="Q9" s="68"/>
      <c r="R9" s="7">
        <f t="shared" si="6"/>
        <v>58699.385102248685</v>
      </c>
      <c r="S9" s="7">
        <f t="shared" si="6"/>
        <v>20530.203132994779</v>
      </c>
      <c r="T9" s="7">
        <f t="shared" si="6"/>
        <v>32549.92910224868</v>
      </c>
      <c r="U9" s="7">
        <f t="shared" si="6"/>
        <v>16366.909132994777</v>
      </c>
      <c r="V9" s="7">
        <f t="shared" si="6"/>
        <v>144.54359005791778</v>
      </c>
      <c r="W9" s="7">
        <f t="shared" si="6"/>
        <v>8726.9650400796254</v>
      </c>
      <c r="X9" s="68">
        <f t="shared" ref="X9:Y9" si="14">IF(J9&gt;0,SUM(J6:J9),"")</f>
        <v>22767.61711359398</v>
      </c>
      <c r="Y9" s="7">
        <f t="shared" si="14"/>
        <v>7469.8277052735466</v>
      </c>
      <c r="Z9" s="68" t="str">
        <f t="shared" si="11"/>
        <v/>
      </c>
      <c r="AA9" s="68" t="str">
        <f t="shared" si="11"/>
        <v/>
      </c>
      <c r="AB9" s="68">
        <f t="shared" si="9"/>
        <v>36291.7798805364</v>
      </c>
      <c r="AC9" s="7">
        <f t="shared" si="10"/>
        <v>13060.013953882797</v>
      </c>
      <c r="AD9" s="68" t="str">
        <f t="shared" si="1"/>
        <v/>
      </c>
      <c r="AE9" s="68" t="str">
        <f t="shared" si="2"/>
        <v/>
      </c>
    </row>
    <row r="10" spans="1:31" x14ac:dyDescent="0.25">
      <c r="A10" s="6" t="str">
        <f t="shared" si="3"/>
        <v>2004 Kvartal 3</v>
      </c>
      <c r="B10" s="1">
        <f t="shared" si="12"/>
        <v>2004</v>
      </c>
      <c r="C10" s="1" t="str">
        <f t="shared" si="13"/>
        <v>Kvartal 3</v>
      </c>
      <c r="D10" s="7">
        <v>14589.495380555554</v>
      </c>
      <c r="E10" s="7">
        <v>4894.1384195000001</v>
      </c>
      <c r="F10" s="7">
        <v>7525.3003805555545</v>
      </c>
      <c r="G10" s="7">
        <v>3769.8364195000004</v>
      </c>
      <c r="H10" s="7">
        <v>33.678471049895521</v>
      </c>
      <c r="I10" s="7">
        <v>2095.5097162047032</v>
      </c>
      <c r="J10" s="68">
        <v>5553.9717001482913</v>
      </c>
      <c r="K10" s="7">
        <v>1803.9029958067044</v>
      </c>
      <c r="L10" s="68"/>
      <c r="M10" s="68"/>
      <c r="N10" s="68">
        <v>8564.1066240340788</v>
      </c>
      <c r="O10" s="7">
        <v>3090.2347906953746</v>
      </c>
      <c r="P10" s="68"/>
      <c r="Q10" s="68"/>
      <c r="R10" s="7">
        <f t="shared" si="6"/>
        <v>59554.306630399697</v>
      </c>
      <c r="S10" s="7">
        <f t="shared" si="6"/>
        <v>20624.51125980798</v>
      </c>
      <c r="T10" s="7">
        <f t="shared" si="6"/>
        <v>32666.307630399693</v>
      </c>
      <c r="U10" s="7">
        <f t="shared" si="6"/>
        <v>16350.12125980798</v>
      </c>
      <c r="V10" s="7">
        <f t="shared" si="6"/>
        <v>145.29080623207727</v>
      </c>
      <c r="W10" s="7">
        <f t="shared" si="6"/>
        <v>8674.3330807470593</v>
      </c>
      <c r="X10" s="68">
        <f t="shared" ref="X10:Y10" si="15">IF(J10&gt;0,SUM(J7:J10),"")</f>
        <v>23117.60641221812</v>
      </c>
      <c r="Y10" s="7">
        <f t="shared" si="15"/>
        <v>7547.4396231655664</v>
      </c>
      <c r="Z10" s="68" t="str">
        <f t="shared" si="11"/>
        <v/>
      </c>
      <c r="AA10" s="68" t="str">
        <f t="shared" si="11"/>
        <v/>
      </c>
      <c r="AB10" s="68">
        <f t="shared" si="9"/>
        <v>36291.089609454051</v>
      </c>
      <c r="AC10" s="7">
        <f t="shared" si="10"/>
        <v>13076.885456438458</v>
      </c>
      <c r="AD10" s="68" t="str">
        <f t="shared" si="1"/>
        <v/>
      </c>
      <c r="AE10" s="68" t="str">
        <f t="shared" si="2"/>
        <v/>
      </c>
    </row>
    <row r="11" spans="1:31" x14ac:dyDescent="0.25">
      <c r="A11" s="6" t="str">
        <f t="shared" si="3"/>
        <v>2004 Kvartal 4</v>
      </c>
      <c r="B11" s="1">
        <f t="shared" si="12"/>
        <v>2004</v>
      </c>
      <c r="C11" s="1" t="str">
        <f t="shared" si="13"/>
        <v>Kvartal 4</v>
      </c>
      <c r="D11" s="7">
        <v>15513.931469444446</v>
      </c>
      <c r="E11" s="7">
        <v>5369.5678365000003</v>
      </c>
      <c r="F11" s="7">
        <v>8489.9284694444468</v>
      </c>
      <c r="G11" s="7">
        <v>4271.6508365000009</v>
      </c>
      <c r="H11" s="7">
        <v>39.320489952493723</v>
      </c>
      <c r="I11" s="7">
        <v>2238.6069268388255</v>
      </c>
      <c r="J11" s="68">
        <v>6107.473083212768</v>
      </c>
      <c r="K11" s="7">
        <v>1983.6775530062853</v>
      </c>
      <c r="L11" s="68"/>
      <c r="M11" s="68"/>
      <c r="N11" s="68">
        <v>9383.4664281460082</v>
      </c>
      <c r="O11" s="7">
        <v>3385.8890000507618</v>
      </c>
      <c r="P11" s="68"/>
      <c r="Q11" s="68"/>
      <c r="R11" s="7">
        <f t="shared" si="6"/>
        <v>60157.400999999998</v>
      </c>
      <c r="S11" s="7">
        <f t="shared" si="6"/>
        <v>20856.236777999999</v>
      </c>
      <c r="T11" s="7">
        <f t="shared" si="6"/>
        <v>32916.175000000003</v>
      </c>
      <c r="U11" s="7">
        <f t="shared" si="6"/>
        <v>16545.451778000002</v>
      </c>
      <c r="V11" s="7">
        <f t="shared" si="6"/>
        <v>146.65610014003195</v>
      </c>
      <c r="W11" s="7">
        <f t="shared" si="6"/>
        <v>8657.8251726784365</v>
      </c>
      <c r="X11" s="68">
        <f t="shared" ref="X11:Y11" si="16">IF(J11&gt;0,SUM(J8:J11),"")</f>
        <v>23603.976280000003</v>
      </c>
      <c r="Y11" s="7">
        <f t="shared" si="16"/>
        <v>7666.456694999998</v>
      </c>
      <c r="Z11" s="68" t="str">
        <f t="shared" si="11"/>
        <v/>
      </c>
      <c r="AA11" s="68" t="str">
        <f t="shared" si="11"/>
        <v/>
      </c>
      <c r="AB11" s="68">
        <f t="shared" si="9"/>
        <v>36553.430619999999</v>
      </c>
      <c r="AC11" s="7">
        <f t="shared" si="10"/>
        <v>13189.780088</v>
      </c>
      <c r="AD11" s="68" t="str">
        <f t="shared" si="1"/>
        <v/>
      </c>
      <c r="AE11" s="68" t="str">
        <f t="shared" si="2"/>
        <v/>
      </c>
    </row>
    <row r="12" spans="1:31" x14ac:dyDescent="0.25">
      <c r="A12" s="6" t="str">
        <f t="shared" si="3"/>
        <v>2005 Kvartal 1</v>
      </c>
      <c r="B12" s="1">
        <f t="shared" si="12"/>
        <v>2005</v>
      </c>
      <c r="C12" s="1" t="str">
        <f t="shared" si="13"/>
        <v>Kvartal 1</v>
      </c>
      <c r="D12" s="7">
        <v>15694.44594074097</v>
      </c>
      <c r="E12" s="7">
        <v>5384.4600850757488</v>
      </c>
      <c r="F12" s="7">
        <v>8470.0269377409713</v>
      </c>
      <c r="G12" s="7">
        <v>4267.7100850757488</v>
      </c>
      <c r="H12" s="7">
        <v>37.529956203387982</v>
      </c>
      <c r="I12" s="7">
        <v>2183.8944088423586</v>
      </c>
      <c r="J12" s="68">
        <v>6387.9653922997604</v>
      </c>
      <c r="K12" s="7">
        <v>1971.9775586267285</v>
      </c>
      <c r="L12" s="68">
        <v>8509.9605903425436</v>
      </c>
      <c r="M12" s="68">
        <v>5198.8043624918282</v>
      </c>
      <c r="N12" s="68">
        <v>9359.7189046482072</v>
      </c>
      <c r="O12" s="7">
        <v>3412.5639815024783</v>
      </c>
      <c r="P12" s="68">
        <v>26394.643489999999</v>
      </c>
      <c r="Q12" s="68">
        <v>12076.191315</v>
      </c>
      <c r="R12" s="7">
        <f t="shared" si="6"/>
        <v>60939.199649074304</v>
      </c>
      <c r="S12" s="7">
        <f t="shared" si="6"/>
        <v>20982.368407575748</v>
      </c>
      <c r="T12" s="7">
        <f t="shared" si="6"/>
        <v>32857.301646074302</v>
      </c>
      <c r="U12" s="7">
        <f t="shared" si="6"/>
        <v>16561.528407575752</v>
      </c>
      <c r="V12" s="7">
        <f t="shared" si="6"/>
        <v>146.74211994204791</v>
      </c>
      <c r="W12" s="7">
        <f t="shared" si="6"/>
        <v>8660.3596112269388</v>
      </c>
      <c r="X12" s="68">
        <f t="shared" ref="X12:Y12" si="17">IF(J12&gt;0,SUM(J9:J12),"")</f>
        <v>24043.693268369509</v>
      </c>
      <c r="Y12" s="7">
        <f t="shared" si="17"/>
        <v>7706.4721020432507</v>
      </c>
      <c r="Z12" s="68">
        <f>IF(L12&gt;0,SUM(L9:L12),"")</f>
        <v>8509.9605903425436</v>
      </c>
      <c r="AA12" s="68">
        <f t="shared" si="11"/>
        <v>5198.8043624918282</v>
      </c>
      <c r="AB12" s="68">
        <f t="shared" si="9"/>
        <v>36694.640684604849</v>
      </c>
      <c r="AC12" s="7">
        <f t="shared" si="10"/>
        <v>13275.977644324083</v>
      </c>
      <c r="AD12" s="68">
        <f t="shared" si="1"/>
        <v>26394.643489999999</v>
      </c>
      <c r="AE12" s="68">
        <f t="shared" si="2"/>
        <v>12076.191315</v>
      </c>
    </row>
    <row r="13" spans="1:31" x14ac:dyDescent="0.25">
      <c r="A13" s="6" t="str">
        <f t="shared" si="3"/>
        <v>2005 Kvartal 2</v>
      </c>
      <c r="B13" s="1">
        <f t="shared" si="12"/>
        <v>2005</v>
      </c>
      <c r="C13" s="1" t="str">
        <f t="shared" si="13"/>
        <v>Kvartal 2</v>
      </c>
      <c r="D13" s="7">
        <v>16046.068613738551</v>
      </c>
      <c r="E13" s="7">
        <v>5690.0784994496325</v>
      </c>
      <c r="F13" s="7">
        <v>9184.6366107385511</v>
      </c>
      <c r="G13" s="7">
        <v>4606.9444994496325</v>
      </c>
      <c r="H13" s="7">
        <v>37.135568619236651</v>
      </c>
      <c r="I13" s="7">
        <v>2193.1142250241037</v>
      </c>
      <c r="J13" s="68">
        <v>6312.9705552673431</v>
      </c>
      <c r="K13" s="7">
        <v>1948.8265040172178</v>
      </c>
      <c r="L13" s="68"/>
      <c r="M13" s="68"/>
      <c r="N13" s="68">
        <v>10261.224318033332</v>
      </c>
      <c r="O13" s="7">
        <v>3741.2538635586334</v>
      </c>
      <c r="P13" s="68"/>
      <c r="Q13" s="68"/>
      <c r="R13" s="7">
        <f t="shared" si="6"/>
        <v>61843.941404479519</v>
      </c>
      <c r="S13" s="7">
        <f t="shared" si="6"/>
        <v>21338.244840525382</v>
      </c>
      <c r="T13" s="7">
        <f t="shared" si="6"/>
        <v>33669.892398479526</v>
      </c>
      <c r="U13" s="7">
        <f t="shared" si="6"/>
        <v>16916.141840525383</v>
      </c>
      <c r="V13" s="7">
        <f t="shared" si="6"/>
        <v>147.66448582501388</v>
      </c>
      <c r="W13" s="7">
        <f t="shared" si="6"/>
        <v>8711.125276909992</v>
      </c>
      <c r="X13" s="68">
        <f t="shared" ref="X13:Y13" si="18">IF(J13&gt;0,SUM(J10:J13),"")</f>
        <v>24362.380730928166</v>
      </c>
      <c r="Y13" s="7">
        <f t="shared" si="18"/>
        <v>7708.3846114569369</v>
      </c>
      <c r="Z13" s="68" t="str">
        <f t="shared" si="11"/>
        <v/>
      </c>
      <c r="AA13" s="68" t="str">
        <f t="shared" si="11"/>
        <v/>
      </c>
      <c r="AB13" s="68">
        <f t="shared" si="9"/>
        <v>37568.516274861628</v>
      </c>
      <c r="AC13" s="7">
        <f t="shared" si="10"/>
        <v>13629.941635807249</v>
      </c>
      <c r="AD13" s="68" t="str">
        <f t="shared" si="1"/>
        <v/>
      </c>
      <c r="AE13" s="68" t="str">
        <f t="shared" si="2"/>
        <v/>
      </c>
    </row>
    <row r="14" spans="1:31" x14ac:dyDescent="0.25">
      <c r="A14" s="6" t="str">
        <f t="shared" si="3"/>
        <v>2005 Kvartal 3</v>
      </c>
      <c r="B14" s="1">
        <f t="shared" si="12"/>
        <v>2005</v>
      </c>
      <c r="C14" s="1" t="str">
        <f t="shared" si="13"/>
        <v>Kvartal 3</v>
      </c>
      <c r="D14" s="7">
        <v>15373.798777224547</v>
      </c>
      <c r="E14" s="7">
        <v>5209.7977069948092</v>
      </c>
      <c r="F14" s="7">
        <v>8531.9807742245466</v>
      </c>
      <c r="G14" s="7">
        <v>4127.7707069948092</v>
      </c>
      <c r="H14" s="7">
        <v>34.782898913582251</v>
      </c>
      <c r="I14" s="7">
        <v>2186.8733336151035</v>
      </c>
      <c r="J14" s="68">
        <v>5820.0710837064198</v>
      </c>
      <c r="K14" s="7">
        <v>1796.6674616797661</v>
      </c>
      <c r="L14" s="68"/>
      <c r="M14" s="68"/>
      <c r="N14" s="68">
        <v>9361.2977919037439</v>
      </c>
      <c r="O14" s="7">
        <v>3413.139645561836</v>
      </c>
      <c r="P14" s="68"/>
      <c r="Q14" s="68"/>
      <c r="R14" s="7">
        <f t="shared" si="6"/>
        <v>62628.24480114851</v>
      </c>
      <c r="S14" s="7">
        <f t="shared" si="6"/>
        <v>21653.904128020193</v>
      </c>
      <c r="T14" s="7">
        <f t="shared" si="6"/>
        <v>34676.572792148516</v>
      </c>
      <c r="U14" s="7">
        <f t="shared" si="6"/>
        <v>17274.076128020191</v>
      </c>
      <c r="V14" s="7">
        <f t="shared" si="6"/>
        <v>148.76891368870062</v>
      </c>
      <c r="W14" s="7">
        <f t="shared" si="6"/>
        <v>8802.4888943203914</v>
      </c>
      <c r="X14" s="68">
        <f t="shared" ref="X14:Y14" si="19">IF(J14&gt;0,SUM(J11:J14),"")</f>
        <v>24628.480114486294</v>
      </c>
      <c r="Y14" s="7">
        <f t="shared" si="19"/>
        <v>7701.1490773299975</v>
      </c>
      <c r="Z14" s="68" t="str">
        <f t="shared" si="11"/>
        <v/>
      </c>
      <c r="AA14" s="68" t="str">
        <f t="shared" si="11"/>
        <v/>
      </c>
      <c r="AB14" s="68">
        <f t="shared" si="9"/>
        <v>38365.707442731291</v>
      </c>
      <c r="AC14" s="7">
        <f t="shared" si="10"/>
        <v>13952.84649067371</v>
      </c>
      <c r="AD14" s="68" t="str">
        <f t="shared" si="1"/>
        <v/>
      </c>
      <c r="AE14" s="68" t="str">
        <f t="shared" si="2"/>
        <v/>
      </c>
    </row>
    <row r="15" spans="1:31" x14ac:dyDescent="0.25">
      <c r="A15" s="6" t="str">
        <f t="shared" si="3"/>
        <v>2005 Kvartal 4</v>
      </c>
      <c r="B15" s="1">
        <f t="shared" si="12"/>
        <v>2005</v>
      </c>
      <c r="C15" s="1" t="str">
        <f t="shared" si="13"/>
        <v>Kvartal 4</v>
      </c>
      <c r="D15" s="7">
        <v>16083.450715115579</v>
      </c>
      <c r="E15" s="7">
        <v>5390.4641842539131</v>
      </c>
      <c r="F15" s="7">
        <v>8717.6327121155791</v>
      </c>
      <c r="G15" s="7">
        <v>4272.4841842539136</v>
      </c>
      <c r="H15" s="7">
        <v>40.648994110027672</v>
      </c>
      <c r="I15" s="7">
        <v>2372.1584525184348</v>
      </c>
      <c r="J15" s="68">
        <v>5937.4735590690198</v>
      </c>
      <c r="K15" s="7">
        <v>1832.9098381681158</v>
      </c>
      <c r="L15" s="68"/>
      <c r="M15" s="68"/>
      <c r="N15" s="68">
        <v>9757.3694754147164</v>
      </c>
      <c r="O15" s="7">
        <v>3557.5478243770522</v>
      </c>
      <c r="P15" s="68"/>
      <c r="Q15" s="68"/>
      <c r="R15" s="7">
        <f t="shared" si="6"/>
        <v>63197.764046819648</v>
      </c>
      <c r="S15" s="7">
        <f t="shared" si="6"/>
        <v>21674.800475774104</v>
      </c>
      <c r="T15" s="7">
        <f t="shared" si="6"/>
        <v>34904.27703481965</v>
      </c>
      <c r="U15" s="7">
        <f t="shared" si="6"/>
        <v>17274.909475774104</v>
      </c>
      <c r="V15" s="7">
        <f t="shared" si="6"/>
        <v>150.09741784623455</v>
      </c>
      <c r="W15" s="7">
        <f t="shared" si="6"/>
        <v>8936.0404200000012</v>
      </c>
      <c r="X15" s="68">
        <f t="shared" ref="X15:Y15" si="20">IF(J15&gt;0,SUM(J12:J15),"")</f>
        <v>24458.480590342544</v>
      </c>
      <c r="Y15" s="7">
        <f t="shared" si="20"/>
        <v>7550.3813624918284</v>
      </c>
      <c r="Z15" s="68" t="str">
        <f t="shared" si="11"/>
        <v/>
      </c>
      <c r="AA15" s="68" t="str">
        <f t="shared" si="11"/>
        <v/>
      </c>
      <c r="AB15" s="68">
        <f t="shared" si="9"/>
        <v>38739.610489999999</v>
      </c>
      <c r="AC15" s="7">
        <f t="shared" si="10"/>
        <v>14124.505315</v>
      </c>
      <c r="AD15" s="68" t="str">
        <f t="shared" si="1"/>
        <v/>
      </c>
      <c r="AE15" s="68" t="str">
        <f t="shared" si="2"/>
        <v/>
      </c>
    </row>
    <row r="16" spans="1:31" x14ac:dyDescent="0.25">
      <c r="A16" s="6" t="str">
        <f t="shared" si="3"/>
        <v>2006 Kvartal 1</v>
      </c>
      <c r="B16" s="1">
        <f t="shared" si="12"/>
        <v>2006</v>
      </c>
      <c r="C16" s="1" t="str">
        <f t="shared" si="13"/>
        <v>Kvartal 1</v>
      </c>
      <c r="D16" s="8">
        <v>16283.881621194932</v>
      </c>
      <c r="E16" s="8">
        <v>5623.3561604440829</v>
      </c>
      <c r="F16" s="8">
        <v>9201.0296211949317</v>
      </c>
      <c r="G16" s="8">
        <v>4527.764205444083</v>
      </c>
      <c r="H16" s="8">
        <v>39.477660485007483</v>
      </c>
      <c r="I16" s="8">
        <v>2330.0813791686346</v>
      </c>
      <c r="J16" s="69">
        <v>6136.9324928052529</v>
      </c>
      <c r="K16" s="8">
        <v>1857.7542020436917</v>
      </c>
      <c r="L16" s="69">
        <v>8444.6249236853873</v>
      </c>
      <c r="M16" s="69">
        <v>5022.8433239402675</v>
      </c>
      <c r="N16" s="69">
        <v>10258.204717591558</v>
      </c>
      <c r="O16" s="8">
        <v>3765.6068938609137</v>
      </c>
      <c r="P16" s="69">
        <v>27844.676356314612</v>
      </c>
      <c r="Q16" s="69">
        <v>12729.931439158947</v>
      </c>
      <c r="R16" s="7">
        <f t="shared" ref="R16:S19" si="21">IF(D16&gt;0,SUM(D13:D16),"")</f>
        <v>63787.199727273604</v>
      </c>
      <c r="S16" s="7">
        <f t="shared" si="21"/>
        <v>21913.696551142439</v>
      </c>
      <c r="T16" s="7">
        <f t="shared" ref="T16:U19" si="22">IF(F16&gt;0,SUM(F13:F16),"")</f>
        <v>35635.27971827361</v>
      </c>
      <c r="U16" s="7">
        <f t="shared" si="22"/>
        <v>17534.963596142439</v>
      </c>
      <c r="V16" s="7">
        <f t="shared" ref="V16:W19" si="23">IF(H16&gt;0,SUM(H13:H16),"")</f>
        <v>152.04512212785406</v>
      </c>
      <c r="W16" s="7">
        <f t="shared" si="23"/>
        <v>9082.2273903262758</v>
      </c>
      <c r="X16" s="68">
        <f>IF(J16&gt;0,SUM(J13:J16),"")</f>
        <v>24207.447690848036</v>
      </c>
      <c r="Y16" s="7">
        <f t="shared" ref="Y16" si="24">IF(K16&gt;0,SUM(K13:K16),"")</f>
        <v>7436.1580059087919</v>
      </c>
      <c r="Z16" s="68">
        <f t="shared" si="11"/>
        <v>8444.6249236853873</v>
      </c>
      <c r="AA16" s="68">
        <f t="shared" si="11"/>
        <v>5022.8433239402675</v>
      </c>
      <c r="AB16" s="68">
        <f t="shared" si="9"/>
        <v>39638.096302943348</v>
      </c>
      <c r="AC16" s="7">
        <f t="shared" si="10"/>
        <v>14477.548227358435</v>
      </c>
      <c r="AD16" s="68">
        <f t="shared" si="1"/>
        <v>27844.676356314612</v>
      </c>
      <c r="AE16" s="68">
        <f t="shared" si="2"/>
        <v>12729.931439158947</v>
      </c>
    </row>
    <row r="17" spans="1:31" x14ac:dyDescent="0.25">
      <c r="A17" s="6" t="str">
        <f t="shared" si="3"/>
        <v>2006 Kvartal 2</v>
      </c>
      <c r="B17" s="1">
        <f t="shared" si="12"/>
        <v>2006</v>
      </c>
      <c r="C17" s="1" t="str">
        <f t="shared" si="13"/>
        <v>Kvartal 2</v>
      </c>
      <c r="D17" s="8">
        <v>16296.543747523167</v>
      </c>
      <c r="E17" s="8">
        <v>5648.2722793199828</v>
      </c>
      <c r="F17" s="8">
        <v>9209.4577475231672</v>
      </c>
      <c r="G17" s="8">
        <v>4519.7164493199825</v>
      </c>
      <c r="H17" s="8">
        <v>38.518124533659282</v>
      </c>
      <c r="I17" s="8">
        <v>2387.9481230906545</v>
      </c>
      <c r="J17" s="69">
        <v>6235.9274661167319</v>
      </c>
      <c r="K17" s="8">
        <v>1887.7216699710661</v>
      </c>
      <c r="L17" s="69"/>
      <c r="M17" s="69"/>
      <c r="N17" s="69">
        <v>10244.426594223316</v>
      </c>
      <c r="O17" s="8">
        <v>3760.549186614056</v>
      </c>
      <c r="P17" s="69"/>
      <c r="Q17" s="69"/>
      <c r="R17" s="7">
        <f t="shared" si="21"/>
        <v>64037.674861058222</v>
      </c>
      <c r="S17" s="7">
        <f t="shared" si="21"/>
        <v>21871.89033101279</v>
      </c>
      <c r="T17" s="7">
        <f t="shared" si="22"/>
        <v>35660.100855058219</v>
      </c>
      <c r="U17" s="7">
        <f t="shared" si="22"/>
        <v>17447.735546012787</v>
      </c>
      <c r="V17" s="7">
        <f t="shared" si="23"/>
        <v>153.42767804227668</v>
      </c>
      <c r="W17" s="7">
        <f t="shared" si="23"/>
        <v>9277.0612883928279</v>
      </c>
      <c r="X17" s="68">
        <f t="shared" ref="X17:Y17" si="25">IF(J17&gt;0,SUM(J14:J17),"")</f>
        <v>24130.404601697424</v>
      </c>
      <c r="Y17" s="7">
        <f t="shared" si="25"/>
        <v>7375.0531718626398</v>
      </c>
      <c r="Z17" s="68" t="str">
        <f t="shared" si="11"/>
        <v/>
      </c>
      <c r="AA17" s="68" t="str">
        <f t="shared" si="11"/>
        <v/>
      </c>
      <c r="AB17" s="68">
        <f t="shared" si="9"/>
        <v>39621.298579133334</v>
      </c>
      <c r="AC17" s="7">
        <f t="shared" si="10"/>
        <v>14496.843550413858</v>
      </c>
      <c r="AD17" s="68" t="str">
        <f t="shared" si="1"/>
        <v/>
      </c>
      <c r="AE17" s="68" t="str">
        <f t="shared" si="2"/>
        <v/>
      </c>
    </row>
    <row r="18" spans="1:31" x14ac:dyDescent="0.25">
      <c r="A18" s="6" t="str">
        <f t="shared" si="3"/>
        <v>2006 Kvartal 3</v>
      </c>
      <c r="B18" s="1">
        <f t="shared" si="12"/>
        <v>2006</v>
      </c>
      <c r="C18" s="1" t="str">
        <f t="shared" si="13"/>
        <v>Kvartal 3</v>
      </c>
      <c r="D18" s="8">
        <v>15835.93379325479</v>
      </c>
      <c r="E18" s="8">
        <v>5363.3003007235984</v>
      </c>
      <c r="F18" s="8">
        <v>8494.16779325479</v>
      </c>
      <c r="G18" s="8">
        <v>4197.3886627235988</v>
      </c>
      <c r="H18" s="8">
        <v>36.802952466897722</v>
      </c>
      <c r="I18" s="8">
        <v>2301.5300087100477</v>
      </c>
      <c r="J18" s="69">
        <v>5978.3456565068254</v>
      </c>
      <c r="K18" s="8">
        <v>1809.7472601606555</v>
      </c>
      <c r="L18" s="69"/>
      <c r="M18" s="69"/>
      <c r="N18" s="69">
        <v>9680.5135914199673</v>
      </c>
      <c r="O18" s="8">
        <v>3553.5466214134804</v>
      </c>
      <c r="P18" s="69"/>
      <c r="Q18" s="69"/>
      <c r="R18" s="7">
        <f t="shared" si="21"/>
        <v>64499.809877088468</v>
      </c>
      <c r="S18" s="7">
        <f t="shared" si="21"/>
        <v>22025.39292474158</v>
      </c>
      <c r="T18" s="7">
        <f t="shared" si="22"/>
        <v>35622.287874088463</v>
      </c>
      <c r="U18" s="7">
        <f t="shared" si="22"/>
        <v>17517.353501741578</v>
      </c>
      <c r="V18" s="7">
        <f t="shared" si="23"/>
        <v>155.44773159559216</v>
      </c>
      <c r="W18" s="7">
        <f t="shared" si="23"/>
        <v>9391.7179634877721</v>
      </c>
      <c r="X18" s="68">
        <f t="shared" ref="X18:Y18" si="26">IF(J18&gt;0,SUM(J15:J18),"")</f>
        <v>24288.679174497833</v>
      </c>
      <c r="Y18" s="7">
        <f t="shared" si="26"/>
        <v>7388.1329703435295</v>
      </c>
      <c r="Z18" s="68" t="str">
        <f t="shared" si="11"/>
        <v/>
      </c>
      <c r="AA18" s="68" t="str">
        <f t="shared" si="11"/>
        <v/>
      </c>
      <c r="AB18" s="68">
        <f t="shared" si="9"/>
        <v>39940.514378649561</v>
      </c>
      <c r="AC18" s="7">
        <f t="shared" si="10"/>
        <v>14637.250526265503</v>
      </c>
      <c r="AD18" s="68" t="str">
        <f t="shared" si="1"/>
        <v/>
      </c>
      <c r="AE18" s="68" t="str">
        <f t="shared" si="2"/>
        <v/>
      </c>
    </row>
    <row r="19" spans="1:31" x14ac:dyDescent="0.25">
      <c r="A19" s="6" t="str">
        <f t="shared" si="3"/>
        <v>2006 Kvartal 4</v>
      </c>
      <c r="B19" s="1">
        <f t="shared" si="12"/>
        <v>2006</v>
      </c>
      <c r="C19" s="1" t="str">
        <f t="shared" si="13"/>
        <v>Kvartal 4</v>
      </c>
      <c r="D19" s="8">
        <v>16528.132078027091</v>
      </c>
      <c r="E19" s="8">
        <v>5636.4899886115463</v>
      </c>
      <c r="F19" s="8">
        <v>9384.6630780270898</v>
      </c>
      <c r="G19" s="8">
        <v>4507.8915786115467</v>
      </c>
      <c r="H19" s="8">
        <v>44.268271322302006</v>
      </c>
      <c r="I19" s="8">
        <v>2597.2619801279666</v>
      </c>
      <c r="J19" s="69">
        <v>6018.1673082565749</v>
      </c>
      <c r="K19" s="8">
        <v>1821.801953764854</v>
      </c>
      <c r="L19" s="69"/>
      <c r="M19" s="69"/>
      <c r="N19" s="69">
        <v>10391.956453079771</v>
      </c>
      <c r="O19" s="8">
        <v>3814.704808270496</v>
      </c>
      <c r="P19" s="69"/>
      <c r="Q19" s="69"/>
      <c r="R19" s="7">
        <f t="shared" si="21"/>
        <v>64944.491239999974</v>
      </c>
      <c r="S19" s="7">
        <f t="shared" si="21"/>
        <v>22271.418729099212</v>
      </c>
      <c r="T19" s="7">
        <f t="shared" si="22"/>
        <v>36289.318239999979</v>
      </c>
      <c r="U19" s="7">
        <f t="shared" si="22"/>
        <v>17752.760896099211</v>
      </c>
      <c r="V19" s="7">
        <f t="shared" si="23"/>
        <v>159.0670088078665</v>
      </c>
      <c r="W19" s="7">
        <f t="shared" si="23"/>
        <v>9616.8214910973038</v>
      </c>
      <c r="X19" s="68">
        <f t="shared" ref="X19:Y19" si="27">IF(J19&gt;0,SUM(J16:J19),"")</f>
        <v>24369.372923685387</v>
      </c>
      <c r="Y19" s="7">
        <f t="shared" si="27"/>
        <v>7377.0250859402677</v>
      </c>
      <c r="Z19" s="68" t="str">
        <f t="shared" si="11"/>
        <v/>
      </c>
      <c r="AA19" s="68" t="str">
        <f t="shared" si="11"/>
        <v/>
      </c>
      <c r="AB19" s="68">
        <f t="shared" si="9"/>
        <v>40575.101356314612</v>
      </c>
      <c r="AC19" s="7">
        <f t="shared" si="10"/>
        <v>14894.407510158948</v>
      </c>
      <c r="AD19" s="68" t="str">
        <f t="shared" si="1"/>
        <v/>
      </c>
      <c r="AE19" s="68" t="str">
        <f t="shared" si="2"/>
        <v/>
      </c>
    </row>
    <row r="20" spans="1:31" x14ac:dyDescent="0.25">
      <c r="A20" s="6" t="str">
        <f t="shared" si="3"/>
        <v>2007 Kvartal 1</v>
      </c>
      <c r="B20" s="1">
        <f t="shared" si="12"/>
        <v>2007</v>
      </c>
      <c r="C20" s="1" t="str">
        <f t="shared" si="13"/>
        <v>Kvartal 1</v>
      </c>
      <c r="D20" s="8">
        <v>16898.284716024711</v>
      </c>
      <c r="E20" s="8">
        <v>5811.7885941092954</v>
      </c>
      <c r="F20" s="8">
        <v>9628.4457130247101</v>
      </c>
      <c r="G20" s="8">
        <v>4704.699152109295</v>
      </c>
      <c r="H20" s="8">
        <v>41.943025260861646</v>
      </c>
      <c r="I20" s="8">
        <v>2485.1274971754478</v>
      </c>
      <c r="J20" s="69">
        <v>6263.6056086353901</v>
      </c>
      <c r="K20" s="8">
        <v>1899.2458270751313</v>
      </c>
      <c r="L20" s="69">
        <v>8720.6268753839286</v>
      </c>
      <c r="M20" s="69">
        <v>5204.9891914295185</v>
      </c>
      <c r="N20" s="69">
        <v>10819.285663517023</v>
      </c>
      <c r="O20" s="8">
        <v>3959.7321422698651</v>
      </c>
      <c r="P20" s="69">
        <v>29163.762900000002</v>
      </c>
      <c r="Q20" s="69">
        <v>13443.186500000002</v>
      </c>
      <c r="R20" s="7">
        <f t="shared" ref="R20:R25" si="28">IF(D20&gt;0,SUM(D17:D20),"")</f>
        <v>65558.894334829762</v>
      </c>
      <c r="S20" s="7">
        <f t="shared" ref="S20:S25" si="29">IF(E20&gt;0,SUM(E17:E20),"")</f>
        <v>22459.851162764426</v>
      </c>
      <c r="T20" s="7">
        <f t="shared" ref="T20:T25" si="30">IF(F20&gt;0,SUM(F17:F20),"")</f>
        <v>36716.734331829757</v>
      </c>
      <c r="U20" s="7">
        <f t="shared" ref="U20:U25" si="31">IF(G20&gt;0,SUM(G17:G20),"")</f>
        <v>17929.69584276442</v>
      </c>
      <c r="V20" s="7">
        <f t="shared" ref="V20:V25" si="32">IF(H20&gt;0,SUM(H17:H20),"")</f>
        <v>161.53237358372067</v>
      </c>
      <c r="W20" s="7">
        <f t="shared" ref="W20:W25" si="33">IF(I20&gt;0,SUM(I17:I20),"")</f>
        <v>9771.8676091041179</v>
      </c>
      <c r="X20" s="68">
        <f t="shared" ref="X20:Y20" si="34">IF(J20&gt;0,SUM(J17:J20),"")</f>
        <v>24496.046039515521</v>
      </c>
      <c r="Y20" s="7">
        <f t="shared" si="34"/>
        <v>7418.5167109717067</v>
      </c>
      <c r="Z20" s="68">
        <f t="shared" si="11"/>
        <v>8720.6268753839286</v>
      </c>
      <c r="AA20" s="68">
        <f t="shared" si="11"/>
        <v>5204.9891914295185</v>
      </c>
      <c r="AB20" s="68">
        <f t="shared" si="9"/>
        <v>41136.182302240079</v>
      </c>
      <c r="AC20" s="7">
        <f t="shared" si="10"/>
        <v>15088.532758567897</v>
      </c>
      <c r="AD20" s="68">
        <f t="shared" si="1"/>
        <v>29163.762900000002</v>
      </c>
      <c r="AE20" s="68">
        <f t="shared" si="2"/>
        <v>13443.186500000002</v>
      </c>
    </row>
    <row r="21" spans="1:31" x14ac:dyDescent="0.25">
      <c r="A21" s="6" t="str">
        <f t="shared" si="3"/>
        <v>2007 Kvartal 2</v>
      </c>
      <c r="B21" s="1">
        <f t="shared" si="12"/>
        <v>2007</v>
      </c>
      <c r="C21" s="1" t="str">
        <f t="shared" si="13"/>
        <v>Kvartal 2</v>
      </c>
      <c r="D21" s="8">
        <v>16908.728612983479</v>
      </c>
      <c r="E21" s="8">
        <v>5897.2288876263337</v>
      </c>
      <c r="F21" s="8">
        <v>9647.5646099834776</v>
      </c>
      <c r="G21" s="8">
        <v>4775.3225286263332</v>
      </c>
      <c r="H21" s="8">
        <v>41.3130755530267</v>
      </c>
      <c r="I21" s="8">
        <v>2592.0895641715711</v>
      </c>
      <c r="J21" s="69">
        <v>6352.3437361493516</v>
      </c>
      <c r="K21" s="8">
        <v>1926.1529360014979</v>
      </c>
      <c r="L21" s="8"/>
      <c r="M21" s="8"/>
      <c r="N21" s="69">
        <v>10731.407596481748</v>
      </c>
      <c r="O21" s="8">
        <v>3927.5697964864003</v>
      </c>
      <c r="P21" s="8"/>
      <c r="Q21" s="8"/>
      <c r="R21" s="7">
        <f t="shared" si="28"/>
        <v>66171.079200290071</v>
      </c>
      <c r="S21" s="7">
        <f t="shared" si="29"/>
        <v>22708.807771070773</v>
      </c>
      <c r="T21" s="7">
        <f t="shared" si="30"/>
        <v>37154.841194290071</v>
      </c>
      <c r="U21" s="7">
        <f t="shared" si="31"/>
        <v>18185.301922070772</v>
      </c>
      <c r="V21" s="7">
        <f t="shared" si="32"/>
        <v>164.32732460308807</v>
      </c>
      <c r="W21" s="7">
        <f t="shared" si="33"/>
        <v>9976.0090501850336</v>
      </c>
      <c r="X21" s="68">
        <f t="shared" ref="X21:Y21" si="35">IF(J21&gt;0,SUM(J18:J21),"")</f>
        <v>24612.462309548144</v>
      </c>
      <c r="Y21" s="7">
        <f t="shared" si="35"/>
        <v>7456.9479770021389</v>
      </c>
      <c r="Z21" s="7" t="str">
        <f t="shared" si="11"/>
        <v/>
      </c>
      <c r="AA21" s="7" t="str">
        <f t="shared" si="11"/>
        <v/>
      </c>
      <c r="AB21" s="68">
        <f t="shared" si="9"/>
        <v>41623.163304498506</v>
      </c>
      <c r="AC21" s="7">
        <f t="shared" si="10"/>
        <v>15255.553368440244</v>
      </c>
      <c r="AD21" s="7" t="str">
        <f t="shared" si="1"/>
        <v/>
      </c>
      <c r="AE21" s="7" t="str">
        <f t="shared" si="2"/>
        <v/>
      </c>
    </row>
    <row r="22" spans="1:31" x14ac:dyDescent="0.25">
      <c r="A22" s="6" t="str">
        <f t="shared" si="3"/>
        <v>2007 Kvartal 3</v>
      </c>
      <c r="B22" s="1">
        <f t="shared" si="12"/>
        <v>2007</v>
      </c>
      <c r="C22" s="1" t="str">
        <f t="shared" si="13"/>
        <v>Kvartal 3</v>
      </c>
      <c r="D22" s="8">
        <v>16669.976185862193</v>
      </c>
      <c r="E22" s="8">
        <v>5488.0439303101239</v>
      </c>
      <c r="F22" s="8">
        <v>8816.1101828621941</v>
      </c>
      <c r="G22" s="8">
        <v>4276.7768633101241</v>
      </c>
      <c r="H22" s="8">
        <v>39.218096407686438</v>
      </c>
      <c r="I22" s="8">
        <v>2467.1833387338543</v>
      </c>
      <c r="J22" s="69">
        <v>6024.1274184083559</v>
      </c>
      <c r="K22" s="8">
        <v>1826.631428614739</v>
      </c>
      <c r="L22" s="8"/>
      <c r="M22" s="8"/>
      <c r="N22" s="69">
        <v>10299.536554591294</v>
      </c>
      <c r="O22" s="8">
        <v>3769.510041057657</v>
      </c>
      <c r="P22" s="8"/>
      <c r="Q22" s="8"/>
      <c r="R22" s="7">
        <f t="shared" si="28"/>
        <v>67005.121592897471</v>
      </c>
      <c r="S22" s="7">
        <f t="shared" si="29"/>
        <v>22833.551400657299</v>
      </c>
      <c r="T22" s="7">
        <f t="shared" si="30"/>
        <v>37476.783583897472</v>
      </c>
      <c r="U22" s="7">
        <f t="shared" si="31"/>
        <v>18264.690122657299</v>
      </c>
      <c r="V22" s="7">
        <f t="shared" si="32"/>
        <v>166.74246854387678</v>
      </c>
      <c r="W22" s="7">
        <f t="shared" si="33"/>
        <v>10141.66238020884</v>
      </c>
      <c r="X22" s="68">
        <f t="shared" ref="X22:Y22" si="36">IF(J22&gt;0,SUM(J19:J22),"")</f>
        <v>24658.244071449673</v>
      </c>
      <c r="Y22" s="7">
        <f t="shared" si="36"/>
        <v>7473.8321454562229</v>
      </c>
      <c r="Z22" s="7" t="str">
        <f t="shared" si="11"/>
        <v/>
      </c>
      <c r="AA22" s="7" t="str">
        <f t="shared" si="11"/>
        <v/>
      </c>
      <c r="AB22" s="68">
        <f t="shared" si="9"/>
        <v>42242.186267669837</v>
      </c>
      <c r="AC22" s="7">
        <f t="shared" si="10"/>
        <v>15471.516788084416</v>
      </c>
      <c r="AD22" s="7" t="str">
        <f t="shared" si="1"/>
        <v/>
      </c>
      <c r="AE22" s="7" t="str">
        <f t="shared" si="2"/>
        <v/>
      </c>
    </row>
    <row r="23" spans="1:31" x14ac:dyDescent="0.25">
      <c r="A23" s="6" t="str">
        <f t="shared" si="3"/>
        <v>2007 Kvartal 4</v>
      </c>
      <c r="B23" s="1">
        <f t="shared" si="12"/>
        <v>2007</v>
      </c>
      <c r="C23" s="1" t="str">
        <f t="shared" si="13"/>
        <v>Kvartal 4</v>
      </c>
      <c r="D23" s="8">
        <v>17331.600372513549</v>
      </c>
      <c r="E23" s="8">
        <v>6053.2462123837677</v>
      </c>
      <c r="F23" s="8">
        <v>9792.2693695135495</v>
      </c>
      <c r="G23" s="8">
        <v>4891.3766683837675</v>
      </c>
      <c r="H23" s="8">
        <v>46.593639516547228</v>
      </c>
      <c r="I23" s="8">
        <v>2716.1405999191265</v>
      </c>
      <c r="J23" s="69">
        <v>6321.9581121908304</v>
      </c>
      <c r="K23" s="8">
        <v>1916.9394297381509</v>
      </c>
      <c r="L23" s="8"/>
      <c r="M23" s="8"/>
      <c r="N23" s="69">
        <v>10996.325085409937</v>
      </c>
      <c r="O23" s="8">
        <v>4024.5265021860782</v>
      </c>
      <c r="P23" s="8"/>
      <c r="Q23" s="8"/>
      <c r="R23" s="7">
        <f t="shared" si="28"/>
        <v>67808.589887383932</v>
      </c>
      <c r="S23" s="7">
        <f t="shared" si="29"/>
        <v>23250.307624429523</v>
      </c>
      <c r="T23" s="7">
        <f t="shared" si="30"/>
        <v>37884.389875383931</v>
      </c>
      <c r="U23" s="7">
        <f t="shared" si="31"/>
        <v>18648.17521242952</v>
      </c>
      <c r="V23" s="7">
        <f t="shared" si="32"/>
        <v>169.067836738122</v>
      </c>
      <c r="W23" s="7">
        <f t="shared" si="33"/>
        <v>10260.540999999999</v>
      </c>
      <c r="X23" s="68">
        <f t="shared" ref="X23:Y23" si="37">IF(J23&gt;0,SUM(J20:J23),"")</f>
        <v>24962.034875383928</v>
      </c>
      <c r="Y23" s="7">
        <f t="shared" si="37"/>
        <v>7568.96962142952</v>
      </c>
      <c r="Z23" s="7" t="str">
        <f t="shared" si="11"/>
        <v/>
      </c>
      <c r="AA23" s="7" t="str">
        <f t="shared" si="11"/>
        <v/>
      </c>
      <c r="AB23" s="68">
        <f t="shared" si="9"/>
        <v>42846.554900000003</v>
      </c>
      <c r="AC23" s="7">
        <f t="shared" si="10"/>
        <v>15681.338482000001</v>
      </c>
      <c r="AD23" s="7" t="str">
        <f t="shared" si="1"/>
        <v/>
      </c>
      <c r="AE23" s="7" t="str">
        <f t="shared" si="2"/>
        <v/>
      </c>
    </row>
    <row r="24" spans="1:31" x14ac:dyDescent="0.25">
      <c r="A24" s="6" t="str">
        <f t="shared" si="3"/>
        <v>2008 Kvartal 1</v>
      </c>
      <c r="B24" s="1">
        <f t="shared" si="12"/>
        <v>2008</v>
      </c>
      <c r="C24" s="1" t="str">
        <f t="shared" si="13"/>
        <v>Kvartal 1</v>
      </c>
      <c r="D24" s="8">
        <v>16925.227258079009</v>
      </c>
      <c r="E24" s="8">
        <v>6061.5228362342377</v>
      </c>
      <c r="F24" s="8">
        <v>10040.865729512891</v>
      </c>
      <c r="G24" s="8">
        <v>4996.4267610419356</v>
      </c>
      <c r="H24" s="8">
        <v>44.745374446044949</v>
      </c>
      <c r="I24" s="8">
        <v>2698.6431116496665</v>
      </c>
      <c r="J24" s="8">
        <v>5827.4674871148645</v>
      </c>
      <c r="K24" s="8">
        <v>1879.373078000825</v>
      </c>
      <c r="L24" s="8">
        <v>2382.1723320893971</v>
      </c>
      <c r="M24" s="8">
        <v>1377.7792441513416</v>
      </c>
      <c r="N24" s="8">
        <v>11097.759770964145</v>
      </c>
      <c r="O24" s="8">
        <v>4182.1497582334123</v>
      </c>
      <c r="P24" s="8">
        <v>7658.6933974234953</v>
      </c>
      <c r="Q24" s="8">
        <v>3618.6475168905936</v>
      </c>
      <c r="R24" s="7">
        <f t="shared" si="28"/>
        <v>67835.53242943823</v>
      </c>
      <c r="S24" s="7">
        <f t="shared" si="29"/>
        <v>23500.041866554464</v>
      </c>
      <c r="T24" s="7">
        <f t="shared" si="30"/>
        <v>38296.809891872108</v>
      </c>
      <c r="U24" s="7">
        <f t="shared" si="31"/>
        <v>18939.90282136216</v>
      </c>
      <c r="V24" s="7">
        <f t="shared" si="32"/>
        <v>171.87018592330531</v>
      </c>
      <c r="W24" s="7">
        <f>IF(I24&gt;0,SUM(I21:I24),"")</f>
        <v>10474.056614474219</v>
      </c>
      <c r="X24" s="7">
        <f>IF(J24&gt;0,SUM(J21:J24),"")</f>
        <v>24525.896753863402</v>
      </c>
      <c r="Y24" s="7">
        <f>IF(K24&gt;0,SUM(K21:K24),"")</f>
        <v>7549.0968723552123</v>
      </c>
      <c r="Z24" s="7">
        <f>IF(L24&gt;0,SUM(L21:L24),"")</f>
        <v>2382.1723320893971</v>
      </c>
      <c r="AA24" s="7">
        <f>IF(M24&gt;0,SUM(M21:M24),"")</f>
        <v>1377.7792441513416</v>
      </c>
      <c r="AB24" s="7">
        <f>IF(N25&gt;0,SUM(N21:N24),"")</f>
        <v>43125.029007447127</v>
      </c>
      <c r="AC24" s="7">
        <f>IF(O24&gt;0,SUM(O21:O24),"")</f>
        <v>15903.756097963547</v>
      </c>
      <c r="AD24" s="7">
        <f>IF(P24&gt;0,SUM(P21:P24),"")</f>
        <v>7658.6933974234953</v>
      </c>
      <c r="AE24" s="7">
        <f t="shared" si="2"/>
        <v>3618.6475168905936</v>
      </c>
    </row>
    <row r="25" spans="1:31" x14ac:dyDescent="0.25">
      <c r="A25" s="6" t="str">
        <f t="shared" si="3"/>
        <v>2008 Kvartal 2</v>
      </c>
      <c r="B25" s="1">
        <f t="shared" si="12"/>
        <v>2008</v>
      </c>
      <c r="C25" s="1" t="str">
        <f t="shared" si="13"/>
        <v>Kvartal 2</v>
      </c>
      <c r="D25" s="8">
        <v>16960.44884901982</v>
      </c>
      <c r="E25" s="8">
        <v>6137.8661562813013</v>
      </c>
      <c r="F25" s="8">
        <v>9938.0600226268652</v>
      </c>
      <c r="G25" s="8">
        <v>5045.5668258167316</v>
      </c>
      <c r="H25" s="8">
        <v>44.770592480080886</v>
      </c>
      <c r="I25" s="8">
        <v>2815.8862508899983</v>
      </c>
      <c r="J25" s="8">
        <v>5759.5062347569738</v>
      </c>
      <c r="K25" s="8">
        <v>1880.1919526381316</v>
      </c>
      <c r="L25" s="8">
        <v>2450.2227315966529</v>
      </c>
      <c r="M25" s="8">
        <v>1413.5698004315404</v>
      </c>
      <c r="N25" s="8">
        <v>11200.942614262847</v>
      </c>
      <c r="O25" s="8">
        <v>4257.6742036431697</v>
      </c>
      <c r="P25" s="8">
        <v>7487.8372910302132</v>
      </c>
      <c r="Q25" s="8">
        <v>3631.9970253851907</v>
      </c>
      <c r="R25" s="7">
        <f t="shared" si="28"/>
        <v>67887.252665474574</v>
      </c>
      <c r="S25" s="7">
        <f t="shared" si="29"/>
        <v>23740.67913520943</v>
      </c>
      <c r="T25" s="7">
        <f t="shared" si="30"/>
        <v>38587.305304515496</v>
      </c>
      <c r="U25" s="7">
        <f t="shared" si="31"/>
        <v>19210.147118552559</v>
      </c>
      <c r="V25" s="7">
        <f t="shared" si="32"/>
        <v>175.32770285035951</v>
      </c>
      <c r="W25" s="7">
        <f t="shared" si="33"/>
        <v>10697.853301192645</v>
      </c>
      <c r="X25" s="7">
        <f t="shared" ref="X25:Y28" si="38">IF(J25&gt;0,SUM(J22:J25),"")</f>
        <v>23933.059252471023</v>
      </c>
      <c r="Y25" s="7">
        <f t="shared" si="38"/>
        <v>7503.1358889918465</v>
      </c>
      <c r="Z25" s="7">
        <f>IF(L25&gt;0,SUM(L22:L25),"")</f>
        <v>4832.39506368605</v>
      </c>
      <c r="AA25" s="7">
        <f>IF(M25&gt;0,SUM(M22:M25),"")</f>
        <v>2791.349044582882</v>
      </c>
      <c r="AB25" s="7">
        <f t="shared" ref="AB25:AB40" si="39">IF(N25&gt;0,SUM(N22:N25),"")</f>
        <v>43594.564025228225</v>
      </c>
      <c r="AC25" s="7">
        <f>IF(O25&gt;0,SUM(O22:O25),"")</f>
        <v>16233.860505120318</v>
      </c>
      <c r="AD25" s="7">
        <f>IF(P25&gt;0,SUM(P22:P25),"")</f>
        <v>15146.530688453709</v>
      </c>
      <c r="AE25" s="7">
        <f t="shared" si="2"/>
        <v>7250.6445422757843</v>
      </c>
    </row>
    <row r="26" spans="1:31" x14ac:dyDescent="0.25">
      <c r="A26" s="6" t="str">
        <f t="shared" si="3"/>
        <v>2008 Kvartal 3</v>
      </c>
      <c r="B26" s="1">
        <f t="shared" si="12"/>
        <v>2008</v>
      </c>
      <c r="C26" s="1" t="str">
        <f t="shared" si="13"/>
        <v>Kvartal 3</v>
      </c>
      <c r="D26" s="8">
        <v>16707.434765379403</v>
      </c>
      <c r="E26" s="8">
        <v>5666.7657331793753</v>
      </c>
      <c r="F26" s="8">
        <v>9013.9132082487085</v>
      </c>
      <c r="G26" s="8">
        <v>4458.6208667378251</v>
      </c>
      <c r="H26" s="8">
        <v>42.388919550586138</v>
      </c>
      <c r="I26" s="8">
        <v>2704.2671071861892</v>
      </c>
      <c r="J26" s="8">
        <v>6244.7547854094446</v>
      </c>
      <c r="K26" s="8">
        <v>1831.8211086540473</v>
      </c>
      <c r="L26" s="8">
        <v>2147.40376997166</v>
      </c>
      <c r="M26" s="8">
        <v>1251.2911933820355</v>
      </c>
      <c r="N26" s="8">
        <v>10462.679979969958</v>
      </c>
      <c r="O26" s="8">
        <v>3834.944624525328</v>
      </c>
      <c r="P26" s="8">
        <v>6866.5094382770485</v>
      </c>
      <c r="Q26" s="8">
        <v>3207.32967335579</v>
      </c>
      <c r="R26" s="7">
        <f t="shared" ref="R26:R35" si="40">IF(D26&gt;0,SUM(D23:D26),"")</f>
        <v>67924.711244991777</v>
      </c>
      <c r="S26" s="7">
        <f t="shared" ref="S26:S43" si="41">IF(E26&gt;0,SUM(E23:E26),"")</f>
        <v>23919.400938078681</v>
      </c>
      <c r="T26" s="7">
        <f t="shared" ref="T26:T43" si="42">IF(F26&gt;0,SUM(F23:F26),"")</f>
        <v>38785.10832990201</v>
      </c>
      <c r="U26" s="7">
        <f t="shared" ref="U26:U43" si="43">IF(G26&gt;0,SUM(G23:G26),"")</f>
        <v>19391.99112198026</v>
      </c>
      <c r="V26" s="7">
        <f t="shared" ref="V26:V43" si="44">IF(H26&gt;0,SUM(H23:H26),"")</f>
        <v>178.49852599325919</v>
      </c>
      <c r="W26" s="7">
        <f t="shared" ref="W26:W43" si="45">IF(I26&gt;0,SUM(I23:I26),"")</f>
        <v>10934.937069644981</v>
      </c>
      <c r="X26" s="7">
        <f t="shared" si="38"/>
        <v>24153.686619472111</v>
      </c>
      <c r="Y26" s="7">
        <f t="shared" si="38"/>
        <v>7508.3255690311544</v>
      </c>
      <c r="Z26" s="7">
        <f>IF(L26&gt;0,SUM(L23:L26),"")</f>
        <v>6979.79883365771</v>
      </c>
      <c r="AA26" s="7">
        <f>IF(M26&gt;0,SUM(M23:M26),"")</f>
        <v>4042.6402379649176</v>
      </c>
      <c r="AB26" s="7">
        <f t="shared" si="39"/>
        <v>43757.707450606882</v>
      </c>
      <c r="AC26" s="7">
        <f>IF(O26&gt;0,SUM(O23:O26),"")</f>
        <v>16299.295088587987</v>
      </c>
      <c r="AD26" s="7">
        <f t="shared" ref="AD26:AD40" si="46">IF(P26&gt;0,SUM(P23:P26),"")</f>
        <v>22013.040126730757</v>
      </c>
      <c r="AE26" s="7">
        <f>IF(Q26&gt;0,SUM(Q23:Q26),"")</f>
        <v>10457.974215631573</v>
      </c>
    </row>
    <row r="27" spans="1:31" x14ac:dyDescent="0.25">
      <c r="A27" s="6" t="str">
        <f t="shared" si="3"/>
        <v>2008 Kvartal 4</v>
      </c>
      <c r="B27" s="1">
        <f t="shared" si="12"/>
        <v>2008</v>
      </c>
      <c r="C27" s="1" t="str">
        <f t="shared" si="13"/>
        <v>Kvartal 4</v>
      </c>
      <c r="D27" s="8">
        <v>15039.150636408423</v>
      </c>
      <c r="E27" s="8">
        <v>5057.6175585117235</v>
      </c>
      <c r="F27" s="8">
        <v>8394.6655484981948</v>
      </c>
      <c r="G27" s="8">
        <v>4059.828269610146</v>
      </c>
      <c r="H27" s="8">
        <v>47.023636503405541</v>
      </c>
      <c r="I27" s="8">
        <v>2927.4245302741465</v>
      </c>
      <c r="J27" s="8">
        <v>5412.2103876054052</v>
      </c>
      <c r="K27" s="8">
        <v>1549.9275740954622</v>
      </c>
      <c r="L27" s="8">
        <v>1964.9150612289795</v>
      </c>
      <c r="M27" s="8">
        <v>1067.3183674235488</v>
      </c>
      <c r="N27" s="8">
        <v>9626.9402488030173</v>
      </c>
      <c r="O27" s="8">
        <v>3507.6899844162613</v>
      </c>
      <c r="P27" s="8">
        <v>6429.7504872692143</v>
      </c>
      <c r="Q27" s="8">
        <v>2992.5099021865972</v>
      </c>
      <c r="R27" s="7">
        <f t="shared" si="40"/>
        <v>65632.261508886659</v>
      </c>
      <c r="S27" s="7">
        <f t="shared" si="41"/>
        <v>22923.772284206636</v>
      </c>
      <c r="T27" s="7">
        <f t="shared" si="42"/>
        <v>37387.504508886661</v>
      </c>
      <c r="U27" s="7">
        <f t="shared" si="43"/>
        <v>18560.442723206637</v>
      </c>
      <c r="V27" s="7">
        <f>IF(H27&gt;0,SUM(H24:H27),"")</f>
        <v>178.92852298011752</v>
      </c>
      <c r="W27" s="7">
        <f>IF(I27&gt;0,SUM(I24:I27),"")</f>
        <v>11146.221000000001</v>
      </c>
      <c r="X27" s="7">
        <f t="shared" si="38"/>
        <v>23243.938894886687</v>
      </c>
      <c r="Y27" s="7">
        <f t="shared" si="38"/>
        <v>7141.3137133884666</v>
      </c>
      <c r="Z27" s="7">
        <f t="shared" ref="Z27:Z43" si="47">IF(L27&gt;0,SUM(L24:L27),"")</f>
        <v>8944.7138948866886</v>
      </c>
      <c r="AA27" s="7">
        <f>IF(M27&gt;0,SUM(M24:M27),"")</f>
        <v>5109.9586053884668</v>
      </c>
      <c r="AB27" s="7">
        <f t="shared" si="39"/>
        <v>42388.322613999968</v>
      </c>
      <c r="AC27" s="7">
        <f>IF(O27&gt;0,SUM(O24:O27),"")</f>
        <v>15782.458570818171</v>
      </c>
      <c r="AD27" s="7">
        <f t="shared" si="46"/>
        <v>28442.790613999972</v>
      </c>
      <c r="AE27" s="7">
        <f>IF(Q27&gt;0,SUM(Q24:Q27),"")</f>
        <v>13450.48411781817</v>
      </c>
    </row>
    <row r="28" spans="1:31" x14ac:dyDescent="0.25">
      <c r="A28" s="6" t="str">
        <f t="shared" si="3"/>
        <v>2009 Kvartal 1</v>
      </c>
      <c r="B28" s="1">
        <f t="shared" si="12"/>
        <v>2009</v>
      </c>
      <c r="C28" s="1" t="str">
        <f t="shared" si="13"/>
        <v>Kvartal 1</v>
      </c>
      <c r="D28" s="8">
        <v>11778.683898519348</v>
      </c>
      <c r="E28" s="8">
        <v>4537.6897476094427</v>
      </c>
      <c r="F28" s="8">
        <v>8182.7107826256488</v>
      </c>
      <c r="G28" s="8">
        <v>3991.2982775418591</v>
      </c>
      <c r="H28" s="8">
        <v>45.394447937076876</v>
      </c>
      <c r="I28" s="8">
        <v>2808.643278702536</v>
      </c>
      <c r="J28" s="8">
        <v>3747.614432927217</v>
      </c>
      <c r="K28" s="8">
        <v>1446.2649243543076</v>
      </c>
      <c r="L28" s="8">
        <v>2037.6337144691913</v>
      </c>
      <c r="M28" s="8">
        <v>1201.2192125775418</v>
      </c>
      <c r="N28" s="8">
        <v>8031.0694655921307</v>
      </c>
      <c r="O28" s="8">
        <v>3091.4248232551354</v>
      </c>
      <c r="P28" s="8">
        <v>6145.0770681564572</v>
      </c>
      <c r="Q28" s="8">
        <v>2790.0790649643172</v>
      </c>
      <c r="R28" s="7">
        <f t="shared" si="40"/>
        <v>60485.718149326989</v>
      </c>
      <c r="S28" s="7">
        <f t="shared" si="41"/>
        <v>21399.939195581843</v>
      </c>
      <c r="T28" s="7">
        <f t="shared" si="42"/>
        <v>35529.349561999414</v>
      </c>
      <c r="U28" s="7">
        <f t="shared" si="43"/>
        <v>17555.314239706564</v>
      </c>
      <c r="V28" s="7">
        <f>IF(H28&gt;0,SUM(H25:H28),"")</f>
        <v>179.57759647114946</v>
      </c>
      <c r="W28" s="7">
        <f>IF(I28&gt;0,SUM(I25:I28),"")</f>
        <v>11256.22116705287</v>
      </c>
      <c r="X28" s="7">
        <f t="shared" si="38"/>
        <v>21164.085840699041</v>
      </c>
      <c r="Y28" s="7">
        <f t="shared" si="38"/>
        <v>6708.2055597419485</v>
      </c>
      <c r="Z28" s="7">
        <f t="shared" si="47"/>
        <v>8600.175277266484</v>
      </c>
      <c r="AA28" s="7">
        <f>IF(M28&gt;0,SUM(M25:M28),"")</f>
        <v>4933.3985738146666</v>
      </c>
      <c r="AB28" s="7">
        <f>IF(N28&gt;0,SUM(N25:N28),"")</f>
        <v>39321.632308627952</v>
      </c>
      <c r="AC28" s="7">
        <f>IF(O28&gt;0,SUM(O25:O28),"")</f>
        <v>14691.733635839893</v>
      </c>
      <c r="AD28" s="7">
        <f>IF(P28&gt;0,SUM(P25:P28),"")</f>
        <v>26929.174284732933</v>
      </c>
      <c r="AE28" s="7">
        <f>IF(Q28&gt;0,SUM(Q25:Q28),"")</f>
        <v>12621.915665891895</v>
      </c>
    </row>
    <row r="29" spans="1:31" x14ac:dyDescent="0.25">
      <c r="A29" s="6" t="str">
        <f t="shared" si="3"/>
        <v>2009 Kvartal 2</v>
      </c>
      <c r="B29" s="1">
        <f t="shared" si="12"/>
        <v>2009</v>
      </c>
      <c r="C29" s="1" t="str">
        <f t="shared" si="13"/>
        <v>Kvartal 2</v>
      </c>
      <c r="D29" s="8">
        <v>12962.038339657431</v>
      </c>
      <c r="E29" s="8">
        <v>4972.8613513466344</v>
      </c>
      <c r="F29" s="8">
        <v>8588.9032777382909</v>
      </c>
      <c r="G29" s="8">
        <v>4285.38816461235</v>
      </c>
      <c r="H29" s="8">
        <v>45.19996807638708</v>
      </c>
      <c r="I29" s="8">
        <v>2837.9865368667047</v>
      </c>
      <c r="J29" s="8">
        <v>4879.9691203381835</v>
      </c>
      <c r="K29" s="8">
        <v>1721.8204347500819</v>
      </c>
      <c r="L29" s="8">
        <v>2181.8765437135507</v>
      </c>
      <c r="M29" s="8">
        <v>1321.1655080272863</v>
      </c>
      <c r="N29" s="8">
        <v>8082.0692193192472</v>
      </c>
      <c r="O29" s="8">
        <v>3251.0409165965525</v>
      </c>
      <c r="P29" s="8">
        <v>6407.0267340247401</v>
      </c>
      <c r="Q29" s="8">
        <v>2964.2226565850642</v>
      </c>
      <c r="R29" s="7">
        <f>IF(D29&gt;0,SUM(D26:D29),"")</f>
        <v>56487.307639964609</v>
      </c>
      <c r="S29" s="7">
        <f>IF(E29&gt;0,SUM(E26:E29),"")</f>
        <v>20234.934390647173</v>
      </c>
      <c r="T29" s="7">
        <f t="shared" si="42"/>
        <v>34180.192817110837</v>
      </c>
      <c r="U29" s="7">
        <f t="shared" si="43"/>
        <v>16795.135578502181</v>
      </c>
      <c r="V29" s="7">
        <f t="shared" si="44"/>
        <v>180.00697206745562</v>
      </c>
      <c r="W29" s="7">
        <f t="shared" si="45"/>
        <v>11278.321453029577</v>
      </c>
      <c r="X29" s="7">
        <f t="shared" ref="X29:X43" si="48">IF(J29&gt;0,SUM(J26:J29),"")</f>
        <v>20284.548726280253</v>
      </c>
      <c r="Y29" s="7">
        <f t="shared" ref="Y29:Y35" si="49">IF(K29&gt;0,SUM(K26:K29),"")</f>
        <v>6549.8340418538992</v>
      </c>
      <c r="Z29" s="7">
        <f t="shared" si="47"/>
        <v>8331.8290893833819</v>
      </c>
      <c r="AA29" s="7">
        <f t="shared" ref="AA29:AA35" si="50">IF(M29&gt;0,SUM(M26:M29),"")</f>
        <v>4840.9942814104124</v>
      </c>
      <c r="AB29" s="7">
        <f t="shared" si="39"/>
        <v>36202.758913684353</v>
      </c>
      <c r="AC29" s="7">
        <f t="shared" ref="AC29:AC35" si="51">IF(O29&gt;0,SUM(O26:O29),"")</f>
        <v>13685.100348793278</v>
      </c>
      <c r="AD29" s="7">
        <f t="shared" si="46"/>
        <v>25848.363727727461</v>
      </c>
      <c r="AE29" s="7">
        <f t="shared" ref="AE29:AE41" si="52">IF(Q29&gt;0,SUM(Q26:Q29),"")</f>
        <v>11954.14129709177</v>
      </c>
    </row>
    <row r="30" spans="1:31" x14ac:dyDescent="0.25">
      <c r="A30" s="6" t="str">
        <f t="shared" si="3"/>
        <v>2009 Kvartal 3</v>
      </c>
      <c r="B30" s="1">
        <f t="shared" si="12"/>
        <v>2009</v>
      </c>
      <c r="C30" s="1" t="str">
        <f t="shared" si="13"/>
        <v>Kvartal 3</v>
      </c>
      <c r="D30" s="8">
        <v>14105.132545509248</v>
      </c>
      <c r="E30" s="8">
        <v>4962.9555961676715</v>
      </c>
      <c r="F30" s="8">
        <v>8331.6797792294856</v>
      </c>
      <c r="G30" s="8">
        <v>4048.3374063257602</v>
      </c>
      <c r="H30" s="8">
        <v>41.639537733105861</v>
      </c>
      <c r="I30" s="8">
        <v>2721.9442696199849</v>
      </c>
      <c r="J30" s="8">
        <v>6012.0387235156722</v>
      </c>
      <c r="K30" s="8">
        <v>1938.2304843829831</v>
      </c>
      <c r="L30" s="8">
        <v>2289.126702634866</v>
      </c>
      <c r="M30" s="8">
        <v>1370.7233604046651</v>
      </c>
      <c r="N30" s="8">
        <v>8093.0938219935761</v>
      </c>
      <c r="O30" s="8">
        <v>3024.7251117846881</v>
      </c>
      <c r="P30" s="8">
        <v>6042.5530765946196</v>
      </c>
      <c r="Q30" s="8">
        <v>2677.6140459210951</v>
      </c>
      <c r="R30" s="7">
        <f t="shared" si="40"/>
        <v>53885.005420094458</v>
      </c>
      <c r="S30" s="7">
        <f t="shared" si="41"/>
        <v>19531.124253635469</v>
      </c>
      <c r="T30" s="7">
        <f t="shared" si="42"/>
        <v>33497.959388091622</v>
      </c>
      <c r="U30" s="7">
        <f t="shared" si="43"/>
        <v>16384.852118090115</v>
      </c>
      <c r="V30" s="7">
        <f t="shared" si="44"/>
        <v>179.25759024997538</v>
      </c>
      <c r="W30" s="7">
        <f t="shared" si="45"/>
        <v>11295.998615463373</v>
      </c>
      <c r="X30" s="7">
        <f t="shared" si="48"/>
        <v>20051.832664386478</v>
      </c>
      <c r="Y30" s="7">
        <f t="shared" si="49"/>
        <v>6656.2434175828357</v>
      </c>
      <c r="Z30" s="7">
        <f t="shared" si="47"/>
        <v>8473.5520220465878</v>
      </c>
      <c r="AA30" s="7">
        <f t="shared" si="50"/>
        <v>4960.4264484330415</v>
      </c>
      <c r="AB30" s="7">
        <f t="shared" si="39"/>
        <v>33833.172755707972</v>
      </c>
      <c r="AC30" s="7">
        <f t="shared" si="51"/>
        <v>12874.880836052636</v>
      </c>
      <c r="AD30" s="7">
        <f t="shared" si="46"/>
        <v>25024.407366045034</v>
      </c>
      <c r="AE30" s="7">
        <f t="shared" si="52"/>
        <v>11424.425669657074</v>
      </c>
    </row>
    <row r="31" spans="1:31" x14ac:dyDescent="0.25">
      <c r="A31" s="6" t="str">
        <f t="shared" si="3"/>
        <v>2009 Kvartal 4</v>
      </c>
      <c r="B31" s="1">
        <f t="shared" si="12"/>
        <v>2009</v>
      </c>
      <c r="C31" s="1" t="str">
        <f t="shared" si="13"/>
        <v>Kvartal 4</v>
      </c>
      <c r="D31" s="8">
        <v>17620.525794314002</v>
      </c>
      <c r="E31" s="8">
        <v>5915.275988292834</v>
      </c>
      <c r="F31" s="8">
        <v>9377.9897384066026</v>
      </c>
      <c r="G31" s="8">
        <v>4647.3336721366131</v>
      </c>
      <c r="H31" s="8">
        <v>46.861242799638994</v>
      </c>
      <c r="I31" s="8">
        <v>2952.7594028107756</v>
      </c>
      <c r="J31" s="8">
        <v>6994.1809162189211</v>
      </c>
      <c r="K31" s="8">
        <v>2106.3125485492124</v>
      </c>
      <c r="L31" s="8">
        <v>2443.2322321823876</v>
      </c>
      <c r="M31" s="8">
        <v>1451.3029871270919</v>
      </c>
      <c r="N31" s="8">
        <v>10626.344878095082</v>
      </c>
      <c r="O31" s="8">
        <v>3808.9634397436216</v>
      </c>
      <c r="P31" s="8">
        <v>6934.7575062242158</v>
      </c>
      <c r="Q31" s="8">
        <v>3196.0306850095217</v>
      </c>
      <c r="R31" s="7">
        <f t="shared" si="40"/>
        <v>56466.380578000026</v>
      </c>
      <c r="S31" s="7">
        <f t="shared" si="41"/>
        <v>20388.782683416583</v>
      </c>
      <c r="T31" s="7">
        <f t="shared" si="42"/>
        <v>34481.283578000031</v>
      </c>
      <c r="U31" s="7">
        <f t="shared" si="43"/>
        <v>16972.357520616581</v>
      </c>
      <c r="V31" s="7">
        <f>IF(H31&gt;0,SUM(H28:H31),"")</f>
        <v>179.09519654620883</v>
      </c>
      <c r="W31" s="7">
        <f t="shared" si="45"/>
        <v>11321.333488000002</v>
      </c>
      <c r="X31" s="7">
        <f t="shared" si="48"/>
        <v>21633.803192999992</v>
      </c>
      <c r="Y31" s="7">
        <f t="shared" si="49"/>
        <v>7212.6283920365859</v>
      </c>
      <c r="Z31" s="7">
        <f t="shared" si="47"/>
        <v>8951.869192999995</v>
      </c>
      <c r="AA31" s="7">
        <f t="shared" si="50"/>
        <v>5344.4110681365855</v>
      </c>
      <c r="AB31" s="7">
        <f t="shared" si="39"/>
        <v>34832.577385000041</v>
      </c>
      <c r="AC31" s="7">
        <f t="shared" si="51"/>
        <v>13176.154291379999</v>
      </c>
      <c r="AD31" s="7">
        <f t="shared" si="46"/>
        <v>25529.414385000033</v>
      </c>
      <c r="AE31" s="7">
        <f t="shared" si="52"/>
        <v>11627.946452479999</v>
      </c>
    </row>
    <row r="32" spans="1:31" x14ac:dyDescent="0.25">
      <c r="A32" s="6" t="str">
        <f t="shared" si="3"/>
        <v>2010 Kvartal 1</v>
      </c>
      <c r="B32" s="1">
        <f t="shared" si="12"/>
        <v>2010</v>
      </c>
      <c r="C32" s="1" t="str">
        <f t="shared" si="13"/>
        <v>Kvartal 1</v>
      </c>
      <c r="D32" s="8">
        <v>16220.875784524556</v>
      </c>
      <c r="E32" s="8">
        <v>5636.1222059135744</v>
      </c>
      <c r="F32" s="8">
        <v>9066.7017845245573</v>
      </c>
      <c r="G32" s="8">
        <v>4557.540031653657</v>
      </c>
      <c r="H32" s="8">
        <v>43.925039349061286</v>
      </c>
      <c r="I32" s="8">
        <v>2664.4959439233849</v>
      </c>
      <c r="J32" s="8">
        <v>6374.6249006489979</v>
      </c>
      <c r="K32" s="8">
        <v>2032.9236872968199</v>
      </c>
      <c r="L32" s="8">
        <v>2366.5259006489978</v>
      </c>
      <c r="M32" s="8">
        <v>1470.1318847756784</v>
      </c>
      <c r="N32" s="8">
        <v>9846.2508838755584</v>
      </c>
      <c r="O32" s="8">
        <v>3603.1985186167544</v>
      </c>
      <c r="P32" s="8">
        <v>6700.1758838755586</v>
      </c>
      <c r="Q32" s="8">
        <v>3087.4081468779787</v>
      </c>
      <c r="R32" s="7">
        <f t="shared" si="40"/>
        <v>60908.572464005236</v>
      </c>
      <c r="S32" s="7">
        <f t="shared" si="41"/>
        <v>21487.215141720713</v>
      </c>
      <c r="T32" s="7">
        <f t="shared" si="42"/>
        <v>35365.274579898934</v>
      </c>
      <c r="U32" s="7">
        <f t="shared" si="43"/>
        <v>17538.599274728382</v>
      </c>
      <c r="V32" s="7">
        <f t="shared" si="44"/>
        <v>177.62578795819323</v>
      </c>
      <c r="W32" s="7">
        <f t="shared" si="45"/>
        <v>11177.18615322085</v>
      </c>
      <c r="X32" s="7">
        <f t="shared" si="48"/>
        <v>24260.813660721775</v>
      </c>
      <c r="Y32" s="7">
        <f t="shared" si="49"/>
        <v>7799.2871549790962</v>
      </c>
      <c r="Z32" s="7">
        <f t="shared" si="47"/>
        <v>9280.761379179803</v>
      </c>
      <c r="AA32" s="7">
        <f t="shared" si="50"/>
        <v>5613.3237403347221</v>
      </c>
      <c r="AB32" s="7">
        <f t="shared" si="39"/>
        <v>36647.758803283461</v>
      </c>
      <c r="AC32" s="7">
        <f t="shared" si="51"/>
        <v>13687.927986741617</v>
      </c>
      <c r="AD32" s="7">
        <f t="shared" si="46"/>
        <v>26084.513200719135</v>
      </c>
      <c r="AE32" s="7">
        <f t="shared" si="52"/>
        <v>11925.275534393661</v>
      </c>
    </row>
    <row r="33" spans="1:31" x14ac:dyDescent="0.25">
      <c r="A33" s="6" t="str">
        <f t="shared" si="3"/>
        <v>2010 Kvartal 2</v>
      </c>
      <c r="B33" s="1">
        <f t="shared" si="12"/>
        <v>2010</v>
      </c>
      <c r="C33" s="1" t="str">
        <f t="shared" si="13"/>
        <v>Kvartal 2</v>
      </c>
      <c r="D33" s="8">
        <v>17298.566485841602</v>
      </c>
      <c r="E33" s="8">
        <v>6077.7438238173163</v>
      </c>
      <c r="F33" s="8">
        <v>9785.9704858416026</v>
      </c>
      <c r="G33" s="8">
        <v>4938.2842552653055</v>
      </c>
      <c r="H33" s="8">
        <v>45.004556646937878</v>
      </c>
      <c r="I33" s="8">
        <v>2842.1449956940164</v>
      </c>
      <c r="J33" s="8">
        <v>6967.0640007100337</v>
      </c>
      <c r="K33" s="8">
        <v>2184.92322990612</v>
      </c>
      <c r="L33" s="8">
        <v>2676.4110007100335</v>
      </c>
      <c r="M33" s="8">
        <v>1586.8054061459902</v>
      </c>
      <c r="N33" s="8">
        <v>10331.502485131568</v>
      </c>
      <c r="O33" s="8">
        <v>3892.8205939111963</v>
      </c>
      <c r="P33" s="8">
        <v>7109.5594851315691</v>
      </c>
      <c r="Q33" s="8">
        <v>3351.4788491193158</v>
      </c>
      <c r="R33" s="7">
        <f t="shared" si="40"/>
        <v>65245.100610189402</v>
      </c>
      <c r="S33" s="7">
        <f t="shared" si="41"/>
        <v>22592.097614191396</v>
      </c>
      <c r="T33" s="7">
        <f t="shared" si="42"/>
        <v>36562.341788002246</v>
      </c>
      <c r="U33" s="7">
        <f t="shared" si="43"/>
        <v>18191.495365381335</v>
      </c>
      <c r="V33" s="7">
        <f t="shared" si="44"/>
        <v>177.43037652874403</v>
      </c>
      <c r="W33" s="7">
        <f t="shared" si="45"/>
        <v>11181.34461204816</v>
      </c>
      <c r="X33" s="7">
        <f t="shared" si="48"/>
        <v>26347.908541093628</v>
      </c>
      <c r="Y33" s="7">
        <f t="shared" si="49"/>
        <v>8262.3899501351352</v>
      </c>
      <c r="Z33" s="7">
        <f t="shared" si="47"/>
        <v>9775.2958361762849</v>
      </c>
      <c r="AA33" s="7">
        <f t="shared" si="50"/>
        <v>5878.963638453426</v>
      </c>
      <c r="AB33" s="7">
        <f t="shared" si="39"/>
        <v>38897.192069095785</v>
      </c>
      <c r="AC33" s="7">
        <f t="shared" si="51"/>
        <v>14329.707664056261</v>
      </c>
      <c r="AD33" s="7">
        <f t="shared" si="46"/>
        <v>26787.045951825963</v>
      </c>
      <c r="AE33" s="7">
        <f t="shared" si="52"/>
        <v>12312.531726927911</v>
      </c>
    </row>
    <row r="34" spans="1:31" x14ac:dyDescent="0.25">
      <c r="A34" s="6" t="str">
        <f t="shared" si="3"/>
        <v>2010 Kvartal 3</v>
      </c>
      <c r="B34" s="1">
        <f t="shared" si="12"/>
        <v>2010</v>
      </c>
      <c r="C34" s="1" t="str">
        <f t="shared" si="13"/>
        <v>Kvartal 3</v>
      </c>
      <c r="D34" s="8">
        <v>17187.881133003353</v>
      </c>
      <c r="E34" s="8">
        <v>5755.1253352640369</v>
      </c>
      <c r="F34" s="8">
        <v>9353.9911330033538</v>
      </c>
      <c r="G34" s="8">
        <v>4541.1275430217074</v>
      </c>
      <c r="H34" s="8">
        <v>43.026455428589351</v>
      </c>
      <c r="I34" s="8">
        <v>2739.2657402810992</v>
      </c>
      <c r="J34" s="8">
        <v>7361.3263808956617</v>
      </c>
      <c r="K34" s="8">
        <v>2198.4664630276056</v>
      </c>
      <c r="L34" s="8">
        <v>2698.3913808956613</v>
      </c>
      <c r="M34" s="8">
        <v>1548.1683666098857</v>
      </c>
      <c r="N34" s="8">
        <v>9826.5547521076915</v>
      </c>
      <c r="O34" s="8">
        <v>3556.6588722364313</v>
      </c>
      <c r="P34" s="8">
        <v>6655.5997521076915</v>
      </c>
      <c r="Q34" s="8">
        <v>2992.9591764118218</v>
      </c>
      <c r="R34" s="7">
        <f t="shared" si="40"/>
        <v>68327.849197683507</v>
      </c>
      <c r="S34" s="7">
        <f t="shared" si="41"/>
        <v>23384.267353287763</v>
      </c>
      <c r="T34" s="7">
        <f t="shared" si="42"/>
        <v>37584.653141776114</v>
      </c>
      <c r="U34" s="7">
        <f t="shared" si="43"/>
        <v>18684.285502077284</v>
      </c>
      <c r="V34" s="7">
        <f t="shared" si="44"/>
        <v>178.81729422422751</v>
      </c>
      <c r="W34" s="7">
        <f t="shared" si="45"/>
        <v>11198.666082709275</v>
      </c>
      <c r="X34" s="7">
        <f t="shared" si="48"/>
        <v>27697.196198473615</v>
      </c>
      <c r="Y34" s="7">
        <f t="shared" si="49"/>
        <v>8522.6259287797584</v>
      </c>
      <c r="Z34" s="7">
        <f t="shared" si="47"/>
        <v>10184.56051443708</v>
      </c>
      <c r="AA34" s="7">
        <f t="shared" si="50"/>
        <v>6056.4086446586462</v>
      </c>
      <c r="AB34" s="7">
        <f t="shared" si="39"/>
        <v>40630.652999209895</v>
      </c>
      <c r="AC34" s="7">
        <f t="shared" si="51"/>
        <v>14861.641424508005</v>
      </c>
      <c r="AD34" s="7">
        <f t="shared" si="46"/>
        <v>27400.092627339036</v>
      </c>
      <c r="AE34" s="7">
        <f t="shared" si="52"/>
        <v>12627.876857418638</v>
      </c>
    </row>
    <row r="35" spans="1:31" x14ac:dyDescent="0.25">
      <c r="A35" s="6" t="str">
        <f t="shared" si="3"/>
        <v>2010 Kvartal 4</v>
      </c>
      <c r="B35" s="1">
        <f t="shared" si="12"/>
        <v>2010</v>
      </c>
      <c r="C35" s="1" t="str">
        <f t="shared" si="13"/>
        <v>Kvartal 4</v>
      </c>
      <c r="D35" s="8">
        <v>17621.231547600499</v>
      </c>
      <c r="E35" s="8">
        <v>5994.7881815024029</v>
      </c>
      <c r="F35" s="8">
        <v>9907.1795476004991</v>
      </c>
      <c r="G35" s="8">
        <v>4807.0771525566588</v>
      </c>
      <c r="H35" s="8">
        <v>47.386706905671652</v>
      </c>
      <c r="I35" s="8">
        <v>2909.5086891014998</v>
      </c>
      <c r="J35" s="8">
        <v>7226.1891707153127</v>
      </c>
      <c r="K35" s="8">
        <v>2219.2250677171514</v>
      </c>
      <c r="L35" s="8">
        <v>2716.0091707153124</v>
      </c>
      <c r="M35" s="8">
        <v>1584.0691504161432</v>
      </c>
      <c r="N35" s="8">
        <v>10395.042376885187</v>
      </c>
      <c r="O35" s="8">
        <v>3775.5631137852515</v>
      </c>
      <c r="P35" s="8">
        <v>7191.1703768851867</v>
      </c>
      <c r="Q35" s="8">
        <v>3223.0080021405156</v>
      </c>
      <c r="R35" s="7">
        <f t="shared" si="40"/>
        <v>68328.554950970007</v>
      </c>
      <c r="S35" s="7">
        <f t="shared" si="41"/>
        <v>23463.779546497331</v>
      </c>
      <c r="T35" s="7">
        <f t="shared" si="42"/>
        <v>38113.842950970007</v>
      </c>
      <c r="U35" s="7">
        <f t="shared" si="43"/>
        <v>18844.02898249733</v>
      </c>
      <c r="V35" s="7">
        <f t="shared" si="44"/>
        <v>179.34275833026015</v>
      </c>
      <c r="W35" s="7">
        <f t="shared" si="45"/>
        <v>11155.415369</v>
      </c>
      <c r="X35" s="7">
        <f t="shared" si="48"/>
        <v>27929.204452970007</v>
      </c>
      <c r="Y35" s="7">
        <f t="shared" si="49"/>
        <v>8635.5384479476961</v>
      </c>
      <c r="Z35" s="7">
        <f t="shared" si="47"/>
        <v>10457.337452970005</v>
      </c>
      <c r="AA35" s="7">
        <f t="shared" si="50"/>
        <v>6189.1748079476974</v>
      </c>
      <c r="AB35" s="7">
        <f t="shared" si="39"/>
        <v>40399.350498000007</v>
      </c>
      <c r="AC35" s="7">
        <f t="shared" si="51"/>
        <v>14828.241098549632</v>
      </c>
      <c r="AD35" s="7">
        <f t="shared" si="46"/>
        <v>27656.505498000006</v>
      </c>
      <c r="AE35" s="7">
        <f t="shared" si="52"/>
        <v>12654.854174549631</v>
      </c>
    </row>
    <row r="36" spans="1:31" x14ac:dyDescent="0.25">
      <c r="A36" s="6" t="str">
        <f t="shared" si="3"/>
        <v>2011 Kvartal 1</v>
      </c>
      <c r="B36" s="1">
        <f t="shared" si="12"/>
        <v>2011</v>
      </c>
      <c r="C36" s="1" t="str">
        <f t="shared" si="13"/>
        <v>Kvartal 1</v>
      </c>
      <c r="D36" s="7">
        <v>17077.753193770859</v>
      </c>
      <c r="E36" s="7">
        <v>5884.8666702746377</v>
      </c>
      <c r="F36" s="8">
        <v>10049.668193770856</v>
      </c>
      <c r="G36" s="8">
        <v>4746.0879342746375</v>
      </c>
      <c r="H36" s="7">
        <v>45.979371815083326</v>
      </c>
      <c r="I36" s="7">
        <v>2738.515246655274</v>
      </c>
      <c r="J36" s="7">
        <v>6807.4259327233576</v>
      </c>
      <c r="K36" s="7">
        <v>2168.1706907869425</v>
      </c>
      <c r="L36" s="7">
        <v>2737.1439327233566</v>
      </c>
      <c r="M36" s="7">
        <v>1528.8144097869426</v>
      </c>
      <c r="N36" s="8">
        <v>10270.327261047501</v>
      </c>
      <c r="O36" s="8">
        <v>3716.6959794876952</v>
      </c>
      <c r="P36" s="8">
        <v>7312.5242610475007</v>
      </c>
      <c r="Q36" s="8">
        <v>3217.2735244876949</v>
      </c>
      <c r="R36" s="7">
        <f t="shared" ref="R36:S42" si="53">IF(D36&gt;0,SUM(D33:D36),"")</f>
        <v>69185.432360216306</v>
      </c>
      <c r="S36" s="7">
        <f t="shared" si="53"/>
        <v>23712.524010858393</v>
      </c>
      <c r="T36" s="7">
        <f t="shared" si="42"/>
        <v>39096.809360216314</v>
      </c>
      <c r="U36" s="7">
        <f t="shared" si="43"/>
        <v>19032.576885118309</v>
      </c>
      <c r="V36" s="7">
        <f>IF(H36&gt;0,SUM(H33:H36),"")</f>
        <v>181.39709079628221</v>
      </c>
      <c r="W36" s="7">
        <f>IF(I36&gt;0,SUM(I33:I36),"")</f>
        <v>11229.434671731889</v>
      </c>
      <c r="X36" s="7">
        <f t="shared" si="48"/>
        <v>28362.005485044363</v>
      </c>
      <c r="Y36" s="7">
        <f t="shared" ref="Y36:Y43" si="54">IF(K36&gt;0,SUM(K33:K36),"")</f>
        <v>8770.7854514378196</v>
      </c>
      <c r="Z36" s="7">
        <f t="shared" si="47"/>
        <v>10827.955485044364</v>
      </c>
      <c r="AA36" s="7">
        <f t="shared" ref="AA36:AA43" si="55">IF(M36&gt;0,SUM(M33:M36),"")</f>
        <v>6247.8573329589617</v>
      </c>
      <c r="AB36" s="7">
        <f t="shared" si="39"/>
        <v>40823.42687517195</v>
      </c>
      <c r="AC36" s="7">
        <f t="shared" ref="AC36:AC41" si="56">IF(O36&gt;0,SUM(O33:O36),"")</f>
        <v>14941.738559420575</v>
      </c>
      <c r="AD36" s="7">
        <f t="shared" si="46"/>
        <v>28268.853875171946</v>
      </c>
      <c r="AE36" s="7">
        <f t="shared" si="52"/>
        <v>12784.719552159348</v>
      </c>
    </row>
    <row r="37" spans="1:31" x14ac:dyDescent="0.25">
      <c r="A37" s="6" t="str">
        <f t="shared" si="3"/>
        <v>2011 Kvartal 2</v>
      </c>
      <c r="B37" s="1">
        <f t="shared" si="12"/>
        <v>2011</v>
      </c>
      <c r="C37" s="1" t="str">
        <f t="shared" si="13"/>
        <v>Kvartal 2</v>
      </c>
      <c r="D37" s="7">
        <v>17564.602990990428</v>
      </c>
      <c r="E37" s="7">
        <v>6001.151396710914</v>
      </c>
      <c r="F37" s="8">
        <v>10131.665990990428</v>
      </c>
      <c r="G37" s="8">
        <v>4837.5651056109136</v>
      </c>
      <c r="H37" s="7">
        <v>46.664152184058388</v>
      </c>
      <c r="I37" s="7">
        <v>2867.1148942773552</v>
      </c>
      <c r="J37" s="7">
        <v>7040.5026547231955</v>
      </c>
      <c r="K37" s="7">
        <v>2137.9698107850081</v>
      </c>
      <c r="L37" s="7">
        <v>2844.1776547231966</v>
      </c>
      <c r="M37" s="7">
        <v>1549.2807876850081</v>
      </c>
      <c r="N37" s="8">
        <v>10524.100336267233</v>
      </c>
      <c r="O37" s="8">
        <v>3863.1815859259059</v>
      </c>
      <c r="P37" s="8">
        <v>7287.4883362672317</v>
      </c>
      <c r="Q37" s="8">
        <v>3288.2843179259053</v>
      </c>
      <c r="R37" s="7">
        <f t="shared" si="53"/>
        <v>69451.468865365139</v>
      </c>
      <c r="S37" s="7">
        <f t="shared" si="53"/>
        <v>23635.93158375199</v>
      </c>
      <c r="T37" s="7">
        <f t="shared" si="42"/>
        <v>39442.504865365139</v>
      </c>
      <c r="U37" s="7">
        <f t="shared" si="43"/>
        <v>18931.857735463916</v>
      </c>
      <c r="V37" s="7">
        <f t="shared" si="44"/>
        <v>183.05668633340272</v>
      </c>
      <c r="W37" s="7">
        <f t="shared" si="45"/>
        <v>11254.40457031523</v>
      </c>
      <c r="X37" s="7">
        <f t="shared" si="48"/>
        <v>28435.44413905753</v>
      </c>
      <c r="Y37" s="7">
        <f t="shared" si="54"/>
        <v>8723.8320323167063</v>
      </c>
      <c r="Z37" s="7">
        <f t="shared" si="47"/>
        <v>10995.722139057527</v>
      </c>
      <c r="AA37" s="7">
        <f t="shared" si="55"/>
        <v>6210.3327144979803</v>
      </c>
      <c r="AB37" s="7">
        <f t="shared" si="39"/>
        <v>41016.024726307616</v>
      </c>
      <c r="AC37" s="7">
        <f t="shared" si="56"/>
        <v>14912.099551435284</v>
      </c>
      <c r="AD37" s="7">
        <f t="shared" si="46"/>
        <v>28446.782726307611</v>
      </c>
      <c r="AE37" s="7">
        <f t="shared" si="52"/>
        <v>12721.525020965937</v>
      </c>
    </row>
    <row r="38" spans="1:31" x14ac:dyDescent="0.25">
      <c r="A38" s="6" t="str">
        <f t="shared" si="3"/>
        <v>2011 Kvartal 3</v>
      </c>
      <c r="B38" s="1">
        <f t="shared" si="12"/>
        <v>2011</v>
      </c>
      <c r="C38" s="1" t="str">
        <f t="shared" si="13"/>
        <v>Kvartal 3</v>
      </c>
      <c r="D38" s="7">
        <v>16470.51461644379</v>
      </c>
      <c r="E38" s="7">
        <v>5455.124675167719</v>
      </c>
      <c r="F38" s="8">
        <v>9078.3556164437887</v>
      </c>
      <c r="G38" s="8">
        <v>4286.7136348677186</v>
      </c>
      <c r="H38" s="7">
        <v>45.658277731005491</v>
      </c>
      <c r="I38" s="7">
        <v>2817.7336484402344</v>
      </c>
      <c r="J38" s="7">
        <v>7361.1885511409819</v>
      </c>
      <c r="K38" s="7">
        <v>2113.1054858339744</v>
      </c>
      <c r="L38" s="7">
        <v>2647.6235511409805</v>
      </c>
      <c r="M38" s="7">
        <v>1447.8520944339743</v>
      </c>
      <c r="N38" s="8">
        <v>9109.3260653028083</v>
      </c>
      <c r="O38" s="8">
        <v>3342.0191893337446</v>
      </c>
      <c r="P38" s="8">
        <v>6430.7320653028082</v>
      </c>
      <c r="Q38" s="8">
        <v>2838.8615404337443</v>
      </c>
      <c r="R38" s="7">
        <f t="shared" si="53"/>
        <v>68734.10234880558</v>
      </c>
      <c r="S38" s="7">
        <f t="shared" si="53"/>
        <v>23335.930923655673</v>
      </c>
      <c r="T38" s="7">
        <f t="shared" si="42"/>
        <v>39166.869348805572</v>
      </c>
      <c r="U38" s="7">
        <f t="shared" si="43"/>
        <v>18677.443827309929</v>
      </c>
      <c r="V38" s="7">
        <f t="shared" si="44"/>
        <v>185.68850863581886</v>
      </c>
      <c r="W38" s="7">
        <f t="shared" si="45"/>
        <v>11332.872478474363</v>
      </c>
      <c r="X38" s="7">
        <f t="shared" si="48"/>
        <v>28435.30630930285</v>
      </c>
      <c r="Y38" s="7">
        <f t="shared" si="54"/>
        <v>8638.4710551230764</v>
      </c>
      <c r="Z38" s="7">
        <f t="shared" si="47"/>
        <v>10944.954309302844</v>
      </c>
      <c r="AA38" s="7">
        <f t="shared" si="55"/>
        <v>6110.0164423220685</v>
      </c>
      <c r="AB38" s="7">
        <f t="shared" si="39"/>
        <v>40298.796039502733</v>
      </c>
      <c r="AC38" s="7">
        <f t="shared" si="56"/>
        <v>14697.459868532598</v>
      </c>
      <c r="AD38" s="7">
        <f t="shared" si="46"/>
        <v>28221.915039502725</v>
      </c>
      <c r="AE38" s="7">
        <f t="shared" si="52"/>
        <v>12567.427384987859</v>
      </c>
    </row>
    <row r="39" spans="1:31" x14ac:dyDescent="0.25">
      <c r="A39" s="6" t="str">
        <f t="shared" si="3"/>
        <v>2011 Kvartal 4</v>
      </c>
      <c r="B39" s="1">
        <f t="shared" si="12"/>
        <v>2011</v>
      </c>
      <c r="C39" s="1" t="str">
        <f t="shared" si="13"/>
        <v>Kvartal 4</v>
      </c>
      <c r="D39" s="7">
        <v>16793.813988163394</v>
      </c>
      <c r="E39" s="7">
        <v>5523.1709321962271</v>
      </c>
      <c r="F39" s="8">
        <v>9316.5549881633924</v>
      </c>
      <c r="G39" s="8">
        <v>4324.0210545962263</v>
      </c>
      <c r="H39" s="7">
        <v>48.75295605187943</v>
      </c>
      <c r="I39" s="7">
        <v>2955.1125546413941</v>
      </c>
      <c r="J39" s="7">
        <v>7303.3275325809391</v>
      </c>
      <c r="K39" s="7">
        <v>1995.8973190855822</v>
      </c>
      <c r="L39" s="7">
        <v>2467.2285325809389</v>
      </c>
      <c r="M39" s="7">
        <v>1291.8557911855819</v>
      </c>
      <c r="N39" s="8">
        <v>9490.4864555824552</v>
      </c>
      <c r="O39" s="8">
        <v>3527.2736131106449</v>
      </c>
      <c r="P39" s="8">
        <v>6849.3264555824535</v>
      </c>
      <c r="Q39" s="8">
        <v>3032.1652634106445</v>
      </c>
      <c r="R39" s="7">
        <f t="shared" si="53"/>
        <v>67906.684789368475</v>
      </c>
      <c r="S39" s="7">
        <f t="shared" si="53"/>
        <v>22864.313674349498</v>
      </c>
      <c r="T39" s="7">
        <f t="shared" si="42"/>
        <v>38576.244789368466</v>
      </c>
      <c r="U39" s="7">
        <f t="shared" si="43"/>
        <v>18194.387729349495</v>
      </c>
      <c r="V39" s="7">
        <f>IF(H39&gt;0,SUM(H36:H39),"")</f>
        <v>187.05475778202663</v>
      </c>
      <c r="W39" s="7">
        <f>IF(I39&gt;0,SUM(I36:I39),"")</f>
        <v>11378.47634401426</v>
      </c>
      <c r="X39" s="7">
        <f t="shared" si="48"/>
        <v>28512.444671168472</v>
      </c>
      <c r="Y39" s="7">
        <f t="shared" si="54"/>
        <v>8415.1433064915072</v>
      </c>
      <c r="Z39" s="7">
        <f t="shared" si="47"/>
        <v>10696.173671168472</v>
      </c>
      <c r="AA39" s="7">
        <f t="shared" si="55"/>
        <v>5817.8030830915068</v>
      </c>
      <c r="AB39" s="7">
        <f t="shared" si="39"/>
        <v>39394.240118199996</v>
      </c>
      <c r="AC39" s="7">
        <f t="shared" si="56"/>
        <v>14449.170367857991</v>
      </c>
      <c r="AD39" s="7">
        <f t="shared" si="46"/>
        <v>27880.071118199994</v>
      </c>
      <c r="AE39" s="7">
        <f t="shared" si="52"/>
        <v>12376.584646257988</v>
      </c>
    </row>
    <row r="40" spans="1:31" x14ac:dyDescent="0.25">
      <c r="A40" s="6" t="str">
        <f t="shared" si="3"/>
        <v>2012 Kvartal 1</v>
      </c>
      <c r="B40" s="1">
        <f t="shared" si="12"/>
        <v>2012</v>
      </c>
      <c r="C40" s="1" t="str">
        <f t="shared" si="13"/>
        <v>Kvartal 1</v>
      </c>
      <c r="D40" s="8">
        <v>16927.734980909852</v>
      </c>
      <c r="E40" s="8">
        <v>5769.7242172605602</v>
      </c>
      <c r="F40" s="8">
        <v>9766.2449809098525</v>
      </c>
      <c r="G40" s="8">
        <v>4639.60518936056</v>
      </c>
      <c r="H40" s="9">
        <v>48.213810622995233</v>
      </c>
      <c r="I40" s="8">
        <v>2874.329893388247</v>
      </c>
      <c r="J40" s="8">
        <v>7381.5833821097403</v>
      </c>
      <c r="K40" s="8">
        <v>2114.2250969202482</v>
      </c>
      <c r="L40" s="8">
        <v>2686.8053821097392</v>
      </c>
      <c r="M40" s="8">
        <v>1444.3422377202482</v>
      </c>
      <c r="N40" s="8">
        <v>9546.151598800112</v>
      </c>
      <c r="O40" s="8">
        <v>3655.4991203403119</v>
      </c>
      <c r="P40" s="8">
        <v>7079.4395988001133</v>
      </c>
      <c r="Q40" s="8">
        <v>3195.2629516403122</v>
      </c>
      <c r="R40" s="7">
        <f>IF(D40&gt;0,SUM(D37:D40),"")</f>
        <v>67756.666576507472</v>
      </c>
      <c r="S40" s="7">
        <f t="shared" si="53"/>
        <v>22749.171221335419</v>
      </c>
      <c r="T40" s="7">
        <f t="shared" si="42"/>
        <v>38292.821576507464</v>
      </c>
      <c r="U40" s="7">
        <f t="shared" si="43"/>
        <v>18087.904984435416</v>
      </c>
      <c r="V40" s="7">
        <f>IF(H40&gt;0,SUM(H37:H40),"")</f>
        <v>189.28919658993854</v>
      </c>
      <c r="W40" s="7">
        <f t="shared" si="45"/>
        <v>11514.290990747231</v>
      </c>
      <c r="X40" s="7">
        <f t="shared" si="48"/>
        <v>29086.602120554857</v>
      </c>
      <c r="Y40" s="7">
        <f t="shared" si="54"/>
        <v>8361.197712624813</v>
      </c>
      <c r="Z40" s="7">
        <f t="shared" si="47"/>
        <v>10645.835120554855</v>
      </c>
      <c r="AA40" s="7">
        <f t="shared" si="55"/>
        <v>5733.3309110248119</v>
      </c>
      <c r="AB40" s="7">
        <f t="shared" si="39"/>
        <v>38670.064455952604</v>
      </c>
      <c r="AC40" s="7">
        <f t="shared" si="56"/>
        <v>14387.973508710607</v>
      </c>
      <c r="AD40" s="7">
        <f t="shared" si="46"/>
        <v>27646.986455952607</v>
      </c>
      <c r="AE40" s="7">
        <f t="shared" si="52"/>
        <v>12354.574073410606</v>
      </c>
    </row>
    <row r="41" spans="1:31" x14ac:dyDescent="0.25">
      <c r="A41" s="6" t="str">
        <f t="shared" si="3"/>
        <v>2012 Kvartal 2</v>
      </c>
      <c r="B41" s="1">
        <f t="shared" si="12"/>
        <v>2012</v>
      </c>
      <c r="C41" s="1" t="str">
        <f t="shared" si="13"/>
        <v>Kvartal 2</v>
      </c>
      <c r="D41" s="8">
        <v>15787.92369051694</v>
      </c>
      <c r="E41" s="8">
        <v>5521.3071628763773</v>
      </c>
      <c r="F41" s="8">
        <v>9478.0326905169404</v>
      </c>
      <c r="G41" s="8">
        <v>4478.1812773763777</v>
      </c>
      <c r="H41" s="8">
        <v>48.25033275387068</v>
      </c>
      <c r="I41" s="8">
        <v>2939.7765651112804</v>
      </c>
      <c r="J41" s="8">
        <v>6207.7298840431195</v>
      </c>
      <c r="K41" s="8">
        <v>1932.9873415942495</v>
      </c>
      <c r="L41" s="8">
        <v>2500.4988840431197</v>
      </c>
      <c r="M41" s="8">
        <v>1387.6978468942493</v>
      </c>
      <c r="N41" s="7">
        <v>9580.1938064738206</v>
      </c>
      <c r="O41" s="7">
        <v>3588.319821282128</v>
      </c>
      <c r="P41" s="8">
        <v>6977.5338064738207</v>
      </c>
      <c r="Q41" s="8">
        <v>3090.4834304821284</v>
      </c>
      <c r="R41" s="7">
        <f>IF(D41&gt;0,SUM(D38:D41),"")</f>
        <v>65979.987276033979</v>
      </c>
      <c r="S41" s="7">
        <f>IF(E41&gt;0,SUM(E38:E41),"")</f>
        <v>22269.326987500885</v>
      </c>
      <c r="T41" s="7">
        <f>IF(F41&gt;0,SUM(F38:F41),"")</f>
        <v>37639.188276033979</v>
      </c>
      <c r="U41" s="7">
        <f>IF(G41&gt;0,SUM(G38:G41),"")</f>
        <v>17728.521156200884</v>
      </c>
      <c r="V41" s="7">
        <f>IF(H41&gt;0,SUM(H38:H41),"")</f>
        <v>190.87537715975083</v>
      </c>
      <c r="W41" s="7">
        <f>IF(I41&gt;0,SUM(I38:I41),"")</f>
        <v>11586.952661581156</v>
      </c>
      <c r="X41" s="7">
        <f t="shared" si="48"/>
        <v>28253.829349874781</v>
      </c>
      <c r="Y41" s="7">
        <f t="shared" si="54"/>
        <v>8156.2152434340551</v>
      </c>
      <c r="Z41" s="7">
        <f t="shared" si="47"/>
        <v>10302.156349874778</v>
      </c>
      <c r="AA41" s="7">
        <f t="shared" si="55"/>
        <v>5571.7479702340534</v>
      </c>
      <c r="AB41" s="7">
        <f t="shared" ref="AB41:AB75" si="57">IF(N41&gt;0,SUM(N38:N41),"")</f>
        <v>37726.157926159198</v>
      </c>
      <c r="AC41" s="7">
        <f t="shared" si="56"/>
        <v>14113.111744066829</v>
      </c>
      <c r="AD41" s="7">
        <f t="shared" ref="AD41:AD75" si="58">IF(P41&gt;0,SUM(P38:P41),"")</f>
        <v>27337.031926159194</v>
      </c>
      <c r="AE41" s="7">
        <f t="shared" si="52"/>
        <v>12156.773185966829</v>
      </c>
    </row>
    <row r="42" spans="1:31" x14ac:dyDescent="0.25">
      <c r="A42" s="6" t="str">
        <f>CONCATENATE(B42," ",C42)</f>
        <v>2012 Kvartal 3</v>
      </c>
      <c r="B42" s="1">
        <f t="shared" si="12"/>
        <v>2012</v>
      </c>
      <c r="C42" s="1" t="str">
        <f t="shared" si="13"/>
        <v>Kvartal 3</v>
      </c>
      <c r="D42" s="8">
        <v>16503.473587991499</v>
      </c>
      <c r="E42" s="8">
        <v>5376.5776363061623</v>
      </c>
      <c r="F42" s="8">
        <v>8790.3665879914988</v>
      </c>
      <c r="G42" s="8">
        <v>4169.2106444061628</v>
      </c>
      <c r="H42" s="8">
        <v>46.214981386504512</v>
      </c>
      <c r="I42" s="8">
        <v>2900.6382680223733</v>
      </c>
      <c r="J42" s="8">
        <v>7528.9722640251148</v>
      </c>
      <c r="K42" s="8">
        <v>2020.0997005104589</v>
      </c>
      <c r="L42" s="8">
        <v>2365.3162640251148</v>
      </c>
      <c r="M42" s="8">
        <v>1285.2915941104591</v>
      </c>
      <c r="N42" s="7">
        <v>8974.501323966384</v>
      </c>
      <c r="O42" s="7">
        <v>3356.4779357957032</v>
      </c>
      <c r="P42" s="7">
        <v>6425.0503239663849</v>
      </c>
      <c r="Q42" s="7">
        <v>2883.9190502957031</v>
      </c>
      <c r="R42" s="7">
        <f>IF(D42&gt;0,SUM(D39:D42),"")</f>
        <v>66012.946247581684</v>
      </c>
      <c r="S42" s="7">
        <f t="shared" si="53"/>
        <v>22190.779948639331</v>
      </c>
      <c r="T42" s="7">
        <f t="shared" si="42"/>
        <v>37351.199247581688</v>
      </c>
      <c r="U42" s="7">
        <f t="shared" si="43"/>
        <v>17611.018165739326</v>
      </c>
      <c r="V42" s="7">
        <f t="shared" si="44"/>
        <v>191.43208081524986</v>
      </c>
      <c r="W42" s="7">
        <f t="shared" si="45"/>
        <v>11669.857281163295</v>
      </c>
      <c r="X42" s="7">
        <f t="shared" si="48"/>
        <v>28421.613062758915</v>
      </c>
      <c r="Y42" s="7">
        <f t="shared" si="54"/>
        <v>8063.2094581105384</v>
      </c>
      <c r="Z42" s="7">
        <f t="shared" si="47"/>
        <v>10019.849062758913</v>
      </c>
      <c r="AA42" s="7">
        <f t="shared" si="55"/>
        <v>5409.1874699105383</v>
      </c>
      <c r="AB42" s="7">
        <f t="shared" si="57"/>
        <v>37591.333184822768</v>
      </c>
      <c r="AC42" s="7">
        <f t="shared" ref="AC42:AC75" si="59">IF(O42&gt;0,SUM(O39:O42),"")</f>
        <v>14127.570490528788</v>
      </c>
      <c r="AD42" s="7">
        <f t="shared" si="58"/>
        <v>27331.350184822772</v>
      </c>
      <c r="AE42" s="7">
        <f t="shared" ref="AE42:AE75" si="60">IF(Q42&gt;0,SUM(Q39:Q42),"")</f>
        <v>12201.830695828789</v>
      </c>
    </row>
    <row r="43" spans="1:31" x14ac:dyDescent="0.25">
      <c r="A43" s="6" t="str">
        <f t="shared" si="3"/>
        <v>2012 Kvartal 4</v>
      </c>
      <c r="B43" s="1">
        <f t="shared" si="12"/>
        <v>2012</v>
      </c>
      <c r="C43" s="1" t="str">
        <f t="shared" si="13"/>
        <v>Kvartal 4</v>
      </c>
      <c r="D43" s="8">
        <v>16569.563162011087</v>
      </c>
      <c r="E43" s="8">
        <v>5375.0306343112634</v>
      </c>
      <c r="F43" s="8">
        <v>8698.2901620110879</v>
      </c>
      <c r="G43" s="8">
        <v>4167.6986792112639</v>
      </c>
      <c r="H43" s="8">
        <v>50.483969799049419</v>
      </c>
      <c r="I43" s="8">
        <v>3077.393279668644</v>
      </c>
      <c r="J43" s="8">
        <v>7557.3624408479891</v>
      </c>
      <c r="K43" s="8">
        <v>2053.7221332628606</v>
      </c>
      <c r="L43" s="8">
        <v>2225.9974408479893</v>
      </c>
      <c r="M43" s="8">
        <v>1284.2648886628606</v>
      </c>
      <c r="N43" s="7">
        <v>9012.2007211630989</v>
      </c>
      <c r="O43" s="7">
        <v>3321.3085010484028</v>
      </c>
      <c r="P43" s="7">
        <v>6472.2927211630995</v>
      </c>
      <c r="Q43" s="7">
        <v>2883.4337905484026</v>
      </c>
      <c r="R43" s="7">
        <f>IF(D43&gt;0,SUM(D40:D43),"")</f>
        <v>65788.69542142938</v>
      </c>
      <c r="S43" s="7">
        <f t="shared" si="41"/>
        <v>22042.639650754365</v>
      </c>
      <c r="T43" s="7">
        <f t="shared" si="42"/>
        <v>36732.934421429381</v>
      </c>
      <c r="U43" s="7">
        <f t="shared" si="43"/>
        <v>17454.695790354366</v>
      </c>
      <c r="V43" s="7">
        <f t="shared" si="44"/>
        <v>193.16309456241984</v>
      </c>
      <c r="W43" s="7">
        <f t="shared" si="45"/>
        <v>11792.138006190546</v>
      </c>
      <c r="X43" s="7">
        <f t="shared" si="48"/>
        <v>28675.647971025963</v>
      </c>
      <c r="Y43" s="7">
        <f t="shared" si="54"/>
        <v>8121.0342722878177</v>
      </c>
      <c r="Z43" s="7">
        <f t="shared" si="47"/>
        <v>9778.6179710259639</v>
      </c>
      <c r="AA43" s="7">
        <f t="shared" si="55"/>
        <v>5401.5965673878172</v>
      </c>
      <c r="AB43" s="7">
        <f t="shared" si="57"/>
        <v>37113.047450403414</v>
      </c>
      <c r="AC43" s="7">
        <f t="shared" si="59"/>
        <v>13921.605378466546</v>
      </c>
      <c r="AD43" s="7">
        <f t="shared" si="58"/>
        <v>26954.316450403418</v>
      </c>
      <c r="AE43" s="7">
        <f t="shared" si="60"/>
        <v>12053.099222966546</v>
      </c>
    </row>
    <row r="44" spans="1:31" x14ac:dyDescent="0.25">
      <c r="A44" s="6" t="str">
        <f>CONCATENATE(B44," ",C44)</f>
        <v>2013 Kvartal 1</v>
      </c>
      <c r="B44" s="1">
        <f t="shared" si="12"/>
        <v>2013</v>
      </c>
      <c r="C44" s="1" t="str">
        <f t="shared" si="13"/>
        <v>Kvartal 1</v>
      </c>
      <c r="D44" s="7">
        <v>16072.217443639069</v>
      </c>
      <c r="E44" s="7">
        <v>5227.648135483716</v>
      </c>
      <c r="F44" s="7">
        <v>9419.9134436390705</v>
      </c>
      <c r="G44" s="7">
        <v>4185.8374734837162</v>
      </c>
      <c r="H44" s="7">
        <v>49.458089342591705</v>
      </c>
      <c r="I44" s="7">
        <v>2899.2811972374084</v>
      </c>
      <c r="J44" s="7">
        <v>7054.9438933573247</v>
      </c>
      <c r="K44" s="7">
        <v>1923.4023104055022</v>
      </c>
      <c r="L44" s="7">
        <v>2647.8078933573242</v>
      </c>
      <c r="M44" s="7">
        <v>1276.4526612055024</v>
      </c>
      <c r="N44" s="7">
        <v>9017.273550281745</v>
      </c>
      <c r="O44" s="7">
        <v>3304.2458250782138</v>
      </c>
      <c r="P44" s="7">
        <v>6772.1055502817462</v>
      </c>
      <c r="Q44" s="7">
        <v>2909.3848122782138</v>
      </c>
      <c r="R44" s="7">
        <f t="shared" ref="R44:R73" si="61">IF(D44&gt;0,SUM(D41:D44),"")</f>
        <v>64933.177884158598</v>
      </c>
      <c r="S44" s="7">
        <f t="shared" ref="S44:S74" si="62">IF(E44&gt;0,SUM(E41:E44),"")</f>
        <v>21500.563568977519</v>
      </c>
      <c r="T44" s="7">
        <f t="shared" ref="T44:T74" si="63">IF(F44&gt;0,SUM(F41:F44),"")</f>
        <v>36386.602884158594</v>
      </c>
      <c r="U44" s="7">
        <f t="shared" ref="U44:U74" si="64">IF(G44&gt;0,SUM(G41:G44),"")</f>
        <v>17000.928074477521</v>
      </c>
      <c r="V44" s="7">
        <f t="shared" ref="V44:V74" si="65">IF(H44&gt;0,SUM(H41:H44),"")</f>
        <v>194.40737328201632</v>
      </c>
      <c r="W44" s="7">
        <f t="shared" ref="W44:W74" si="66">IF(I44&gt;0,SUM(I41:I44),"")</f>
        <v>11817.089310039704</v>
      </c>
      <c r="X44" s="7">
        <f t="shared" ref="X44:X74" si="67">IF(J44&gt;0,SUM(J41:J44),"")</f>
        <v>28349.008482273548</v>
      </c>
      <c r="Y44" s="7">
        <f t="shared" ref="Y44:Y74" si="68">IF(K44&gt;0,SUM(K41:K44),"")</f>
        <v>7930.2114857730712</v>
      </c>
      <c r="Z44" s="7">
        <f t="shared" ref="Z44:Z74" si="69">IF(L44&gt;0,SUM(L41:L44),"")</f>
        <v>9739.620482273549</v>
      </c>
      <c r="AA44" s="7">
        <f t="shared" ref="AA44:AA74" si="70">IF(M44&gt;0,SUM(M41:M44),"")</f>
        <v>5233.7069908730709</v>
      </c>
      <c r="AB44" s="7">
        <f t="shared" si="57"/>
        <v>36584.169401885047</v>
      </c>
      <c r="AC44" s="7">
        <f t="shared" si="59"/>
        <v>13570.352083204449</v>
      </c>
      <c r="AD44" s="7">
        <f t="shared" si="58"/>
        <v>26646.982401885052</v>
      </c>
      <c r="AE44" s="7">
        <f t="shared" si="60"/>
        <v>11767.221083604447</v>
      </c>
    </row>
    <row r="45" spans="1:31" x14ac:dyDescent="0.25">
      <c r="A45" s="6" t="str">
        <f>CONCATENATE(B45," ",C45)</f>
        <v>2013 Kvartal 2</v>
      </c>
      <c r="B45" s="1">
        <f t="shared" si="12"/>
        <v>2013</v>
      </c>
      <c r="C45" s="1" t="str">
        <f t="shared" si="13"/>
        <v>Kvartal 2</v>
      </c>
      <c r="D45" s="7">
        <v>16100.045440761342</v>
      </c>
      <c r="E45" s="7">
        <v>5161.7717036274762</v>
      </c>
      <c r="F45" s="7">
        <v>9687.0369407613434</v>
      </c>
      <c r="G45" s="7">
        <v>4161.6146006274757</v>
      </c>
      <c r="H45" s="7">
        <v>50.596240982387378</v>
      </c>
      <c r="I45" s="7">
        <v>3014.5743609545907</v>
      </c>
      <c r="J45" s="7">
        <v>7251.9299203289693</v>
      </c>
      <c r="K45" s="7">
        <v>1931.0225659196922</v>
      </c>
      <c r="L45" s="7">
        <v>3020.3339203289697</v>
      </c>
      <c r="M45" s="7">
        <v>1338.8660372196921</v>
      </c>
      <c r="N45" s="7">
        <v>8848.1155204323732</v>
      </c>
      <c r="O45" s="7">
        <v>3230.749137707784</v>
      </c>
      <c r="P45" s="7">
        <v>6666.7030204323737</v>
      </c>
      <c r="Q45" s="7">
        <v>2822.7485634077839</v>
      </c>
      <c r="R45" s="7">
        <f t="shared" si="61"/>
        <v>65245.299634403003</v>
      </c>
      <c r="S45" s="7">
        <f t="shared" si="62"/>
        <v>21141.028109728617</v>
      </c>
      <c r="T45" s="7">
        <f t="shared" si="63"/>
        <v>36595.607134402999</v>
      </c>
      <c r="U45" s="7">
        <f t="shared" si="64"/>
        <v>16684.361397728619</v>
      </c>
      <c r="V45" s="7">
        <f t="shared" si="65"/>
        <v>196.75328151053301</v>
      </c>
      <c r="W45" s="7">
        <f t="shared" si="66"/>
        <v>11891.887105883015</v>
      </c>
      <c r="X45" s="7">
        <f t="shared" si="67"/>
        <v>29393.208518559401</v>
      </c>
      <c r="Y45" s="7">
        <f t="shared" si="68"/>
        <v>7928.2467100985141</v>
      </c>
      <c r="Z45" s="7">
        <f t="shared" si="69"/>
        <v>10259.455518559398</v>
      </c>
      <c r="AA45" s="7">
        <f t="shared" si="70"/>
        <v>5184.8751811985139</v>
      </c>
      <c r="AB45" s="7">
        <f t="shared" si="57"/>
        <v>35852.091115843599</v>
      </c>
      <c r="AC45" s="7">
        <f t="shared" si="59"/>
        <v>13212.781399630103</v>
      </c>
      <c r="AD45" s="7">
        <f t="shared" si="58"/>
        <v>26336.151615843606</v>
      </c>
      <c r="AE45" s="7">
        <f t="shared" si="60"/>
        <v>11499.486216530104</v>
      </c>
    </row>
    <row r="46" spans="1:31" x14ac:dyDescent="0.25">
      <c r="A46" s="6" t="str">
        <f t="shared" si="3"/>
        <v>2013 Kvartal 3</v>
      </c>
      <c r="B46" s="1">
        <f t="shared" si="12"/>
        <v>2013</v>
      </c>
      <c r="C46" s="1" t="str">
        <f t="shared" si="13"/>
        <v>Kvartal 3</v>
      </c>
      <c r="D46" s="7">
        <v>17062.958263308283</v>
      </c>
      <c r="E46" s="7">
        <v>5111.0130281038028</v>
      </c>
      <c r="F46" s="7">
        <v>9429.3572633082822</v>
      </c>
      <c r="G46" s="7">
        <v>3901.5569312038033</v>
      </c>
      <c r="H46" s="7">
        <v>48.335060262031135</v>
      </c>
      <c r="I46" s="7">
        <v>2932.5634628432276</v>
      </c>
      <c r="J46" s="7">
        <v>7780.9965062270157</v>
      </c>
      <c r="K46" s="7">
        <v>1844.7684594152872</v>
      </c>
      <c r="L46" s="7">
        <v>2918.0765062270157</v>
      </c>
      <c r="M46" s="7">
        <v>1154.3926337152875</v>
      </c>
      <c r="N46" s="7">
        <v>9281.9617570812661</v>
      </c>
      <c r="O46" s="7">
        <v>3266.2445686885158</v>
      </c>
      <c r="P46" s="7">
        <v>6511.2807570812656</v>
      </c>
      <c r="Q46" s="7">
        <v>2747.1642974885158</v>
      </c>
      <c r="R46" s="7">
        <f t="shared" si="61"/>
        <v>65804.784309719777</v>
      </c>
      <c r="S46" s="7">
        <f t="shared" si="62"/>
        <v>20875.463501526261</v>
      </c>
      <c r="T46" s="7">
        <f t="shared" si="63"/>
        <v>37234.597809719788</v>
      </c>
      <c r="U46" s="7">
        <f t="shared" si="64"/>
        <v>16416.70768452626</v>
      </c>
      <c r="V46" s="7">
        <f t="shared" si="65"/>
        <v>198.87336038605963</v>
      </c>
      <c r="W46" s="7">
        <f t="shared" si="66"/>
        <v>11923.81230070387</v>
      </c>
      <c r="X46" s="7">
        <f t="shared" si="67"/>
        <v>29645.232760761301</v>
      </c>
      <c r="Y46" s="7">
        <f t="shared" si="68"/>
        <v>7752.915469003342</v>
      </c>
      <c r="Z46" s="7">
        <f t="shared" si="69"/>
        <v>10812.215760761299</v>
      </c>
      <c r="AA46" s="7">
        <f t="shared" si="70"/>
        <v>5053.9762208033426</v>
      </c>
      <c r="AB46" s="7">
        <f t="shared" si="57"/>
        <v>36159.55154895848</v>
      </c>
      <c r="AC46" s="7">
        <f t="shared" si="59"/>
        <v>13122.548032522915</v>
      </c>
      <c r="AD46" s="7">
        <f t="shared" si="58"/>
        <v>26422.382048958487</v>
      </c>
      <c r="AE46" s="7">
        <f t="shared" si="60"/>
        <v>11362.731463722916</v>
      </c>
    </row>
    <row r="47" spans="1:31" x14ac:dyDescent="0.25">
      <c r="A47" s="6" t="str">
        <f t="shared" si="3"/>
        <v>2013 Kvartal 4</v>
      </c>
      <c r="B47" s="1">
        <f t="shared" si="12"/>
        <v>2013</v>
      </c>
      <c r="C47" s="1" t="str">
        <f t="shared" si="13"/>
        <v>Kvartal 4</v>
      </c>
      <c r="D47" s="7">
        <v>17811.356636462238</v>
      </c>
      <c r="E47" s="7">
        <v>5469.5416441873585</v>
      </c>
      <c r="F47" s="7">
        <v>9705.7556364622396</v>
      </c>
      <c r="G47" s="7">
        <v>4210.1601032873587</v>
      </c>
      <c r="H47" s="7">
        <v>52.316744246472282</v>
      </c>
      <c r="I47" s="7">
        <v>2995.2456998471416</v>
      </c>
      <c r="J47" s="7">
        <v>8444.7746804389244</v>
      </c>
      <c r="K47" s="7">
        <v>2142.0319150605947</v>
      </c>
      <c r="L47" s="7">
        <v>3065.5196804389252</v>
      </c>
      <c r="M47" s="7">
        <v>1368.6686393605946</v>
      </c>
      <c r="N47" s="7">
        <v>9366.581956023314</v>
      </c>
      <c r="O47" s="7">
        <v>3327.5097291267639</v>
      </c>
      <c r="P47" s="7">
        <v>6640.2359560233153</v>
      </c>
      <c r="Q47" s="7">
        <v>2841.491463926764</v>
      </c>
      <c r="R47" s="7">
        <f t="shared" si="61"/>
        <v>67046.577784170935</v>
      </c>
      <c r="S47" s="7">
        <f t="shared" si="62"/>
        <v>20969.974511402354</v>
      </c>
      <c r="T47" s="7">
        <f t="shared" si="63"/>
        <v>38242.06328417093</v>
      </c>
      <c r="U47" s="7">
        <f t="shared" si="64"/>
        <v>16459.169108602353</v>
      </c>
      <c r="V47" s="7">
        <f t="shared" si="65"/>
        <v>200.70613483348251</v>
      </c>
      <c r="W47" s="7">
        <f t="shared" si="66"/>
        <v>11841.664720882367</v>
      </c>
      <c r="X47" s="7">
        <f t="shared" si="67"/>
        <v>30532.645000352233</v>
      </c>
      <c r="Y47" s="7">
        <f t="shared" si="68"/>
        <v>7841.2252508010761</v>
      </c>
      <c r="Z47" s="7">
        <f t="shared" si="69"/>
        <v>11651.738000352236</v>
      </c>
      <c r="AA47" s="7">
        <f t="shared" si="70"/>
        <v>5138.3799715010764</v>
      </c>
      <c r="AB47" s="7">
        <f t="shared" si="57"/>
        <v>36513.932783818702</v>
      </c>
      <c r="AC47" s="7">
        <f t="shared" si="59"/>
        <v>13128.749260601278</v>
      </c>
      <c r="AD47" s="7">
        <f t="shared" si="58"/>
        <v>26590.325283818704</v>
      </c>
      <c r="AE47" s="7">
        <f t="shared" si="60"/>
        <v>11320.789137101277</v>
      </c>
    </row>
    <row r="48" spans="1:31" x14ac:dyDescent="0.25">
      <c r="A48" s="6" t="str">
        <f t="shared" si="3"/>
        <v>2014 Kvartal 1</v>
      </c>
      <c r="B48" s="1">
        <f t="shared" si="12"/>
        <v>2014</v>
      </c>
      <c r="C48" s="1" t="str">
        <f t="shared" si="13"/>
        <v>Kvartal 1</v>
      </c>
      <c r="D48" s="7">
        <v>17146.805340773608</v>
      </c>
      <c r="E48" s="7">
        <v>5364.5777218960502</v>
      </c>
      <c r="F48" s="7">
        <v>10283.241340773608</v>
      </c>
      <c r="G48" s="7">
        <v>4296.2251332960504</v>
      </c>
      <c r="H48" s="7">
        <v>51.450806285522582</v>
      </c>
      <c r="I48" s="7">
        <v>2950.1297044583148</v>
      </c>
      <c r="J48" s="7">
        <v>7623.8460149907578</v>
      </c>
      <c r="K48" s="7">
        <v>2004.2507377635739</v>
      </c>
      <c r="L48" s="7">
        <v>2904.6180149907577</v>
      </c>
      <c r="M48" s="7">
        <v>1321.6539722635739</v>
      </c>
      <c r="N48" s="7">
        <v>9522.9593257828492</v>
      </c>
      <c r="O48" s="7">
        <v>3360.3269841324764</v>
      </c>
      <c r="P48" s="7">
        <v>7378.623325782849</v>
      </c>
      <c r="Q48" s="7">
        <v>2974.5711610324765</v>
      </c>
      <c r="R48" s="7">
        <f t="shared" si="61"/>
        <v>68121.165681305472</v>
      </c>
      <c r="S48" s="7">
        <f t="shared" si="62"/>
        <v>21106.904097814688</v>
      </c>
      <c r="T48" s="7">
        <f t="shared" si="63"/>
        <v>39105.391181305473</v>
      </c>
      <c r="U48" s="7">
        <f t="shared" si="64"/>
        <v>16569.556768414688</v>
      </c>
      <c r="V48" s="7">
        <f t="shared" si="65"/>
        <v>202.69885177641336</v>
      </c>
      <c r="W48" s="7">
        <f t="shared" si="66"/>
        <v>11892.513228103275</v>
      </c>
      <c r="X48" s="7">
        <f t="shared" si="67"/>
        <v>31101.547121985666</v>
      </c>
      <c r="Y48" s="7">
        <f t="shared" si="68"/>
        <v>7922.0736781591477</v>
      </c>
      <c r="Z48" s="7">
        <f t="shared" si="69"/>
        <v>11908.548121985668</v>
      </c>
      <c r="AA48" s="7">
        <f t="shared" si="70"/>
        <v>5183.5812825591483</v>
      </c>
      <c r="AB48" s="7">
        <f t="shared" si="57"/>
        <v>37019.618559319802</v>
      </c>
      <c r="AC48" s="7">
        <f t="shared" si="59"/>
        <v>13184.83041965554</v>
      </c>
      <c r="AD48" s="7">
        <f t="shared" si="58"/>
        <v>27196.843059319806</v>
      </c>
      <c r="AE48" s="7">
        <f t="shared" si="60"/>
        <v>11385.975485855541</v>
      </c>
    </row>
    <row r="49" spans="1:31" x14ac:dyDescent="0.25">
      <c r="A49" s="6" t="str">
        <f t="shared" si="3"/>
        <v>2014 Kvartal 2</v>
      </c>
      <c r="B49" s="1">
        <f t="shared" si="12"/>
        <v>2014</v>
      </c>
      <c r="C49" s="1" t="str">
        <f t="shared" si="13"/>
        <v>Kvartal 2</v>
      </c>
      <c r="D49" s="7">
        <v>17105.17899356216</v>
      </c>
      <c r="E49" s="7">
        <v>5397.4752614078698</v>
      </c>
      <c r="F49" s="7">
        <v>10152.42699356216</v>
      </c>
      <c r="G49" s="7">
        <v>4306.1682107078705</v>
      </c>
      <c r="H49" s="7">
        <v>51.588667250114909</v>
      </c>
      <c r="I49" s="7">
        <v>3075.7520798661149</v>
      </c>
      <c r="J49" s="7">
        <v>7787.9274088948268</v>
      </c>
      <c r="K49" s="7">
        <v>2078.5292041963176</v>
      </c>
      <c r="L49" s="7">
        <v>3116.8604088948277</v>
      </c>
      <c r="M49" s="7">
        <v>1400.2224537963177</v>
      </c>
      <c r="N49" s="7">
        <v>9317.2515846673341</v>
      </c>
      <c r="O49" s="7">
        <v>3318.9460572115522</v>
      </c>
      <c r="P49" s="7">
        <v>7035.5665846673328</v>
      </c>
      <c r="Q49" s="7">
        <v>2905.9457569115525</v>
      </c>
      <c r="R49" s="7">
        <f t="shared" si="61"/>
        <v>69126.299234106293</v>
      </c>
      <c r="S49" s="7">
        <f t="shared" si="62"/>
        <v>21342.607655595079</v>
      </c>
      <c r="T49" s="7">
        <f t="shared" si="63"/>
        <v>39570.781234106296</v>
      </c>
      <c r="U49" s="7">
        <f t="shared" si="64"/>
        <v>16714.110378495083</v>
      </c>
      <c r="V49" s="7">
        <f t="shared" si="65"/>
        <v>203.69127804414092</v>
      </c>
      <c r="W49" s="7">
        <f t="shared" si="66"/>
        <v>11953.6909470148</v>
      </c>
      <c r="X49" s="7">
        <f t="shared" si="67"/>
        <v>31637.544610551526</v>
      </c>
      <c r="Y49" s="7">
        <f t="shared" si="68"/>
        <v>8069.5803164357731</v>
      </c>
      <c r="Z49" s="7">
        <f t="shared" si="69"/>
        <v>12005.074610551525</v>
      </c>
      <c r="AA49" s="7">
        <f t="shared" si="70"/>
        <v>5244.937699135774</v>
      </c>
      <c r="AB49" s="7">
        <f t="shared" si="57"/>
        <v>37488.754623554763</v>
      </c>
      <c r="AC49" s="7">
        <f t="shared" si="59"/>
        <v>13273.027339159307</v>
      </c>
      <c r="AD49" s="7">
        <f t="shared" si="58"/>
        <v>27565.706623554765</v>
      </c>
      <c r="AE49" s="7">
        <f t="shared" si="60"/>
        <v>11469.17267935931</v>
      </c>
    </row>
    <row r="50" spans="1:31" x14ac:dyDescent="0.25">
      <c r="A50" s="6" t="str">
        <f t="shared" si="3"/>
        <v>2014 Kvartal 3</v>
      </c>
      <c r="B50" s="1">
        <f t="shared" si="12"/>
        <v>2014</v>
      </c>
      <c r="C50" s="1" t="str">
        <f t="shared" si="13"/>
        <v>Kvartal 3</v>
      </c>
      <c r="D50" s="7">
        <v>16579.66335418278</v>
      </c>
      <c r="E50" s="7">
        <v>5026.7287728103702</v>
      </c>
      <c r="F50" s="7">
        <v>9146.1443541827794</v>
      </c>
      <c r="G50" s="7">
        <v>3848.4347882103702</v>
      </c>
      <c r="H50" s="7">
        <v>49.365823557402095</v>
      </c>
      <c r="I50" s="7">
        <v>2999.7738739558968</v>
      </c>
      <c r="J50" s="7">
        <v>7518.5786204256083</v>
      </c>
      <c r="K50" s="7">
        <v>1768.9979117486491</v>
      </c>
      <c r="L50" s="7">
        <v>2802.3026204256103</v>
      </c>
      <c r="M50" s="7">
        <v>1105.0898820486493</v>
      </c>
      <c r="N50" s="7">
        <v>9061.0847337571722</v>
      </c>
      <c r="O50" s="7">
        <v>3257.730861061721</v>
      </c>
      <c r="P50" s="7">
        <v>6343.8417337571709</v>
      </c>
      <c r="Q50" s="7">
        <v>2743.3449061617212</v>
      </c>
      <c r="R50" s="7">
        <f t="shared" si="61"/>
        <v>68643.004324980779</v>
      </c>
      <c r="S50" s="7">
        <f t="shared" si="62"/>
        <v>21258.323400301648</v>
      </c>
      <c r="T50" s="7">
        <f t="shared" si="63"/>
        <v>39287.568324980784</v>
      </c>
      <c r="U50" s="7">
        <f t="shared" si="64"/>
        <v>16660.988235501653</v>
      </c>
      <c r="V50" s="7">
        <f t="shared" si="65"/>
        <v>204.72204133951186</v>
      </c>
      <c r="W50" s="7">
        <f t="shared" si="66"/>
        <v>12020.901358127468</v>
      </c>
      <c r="X50" s="7">
        <f t="shared" si="67"/>
        <v>31375.126724750116</v>
      </c>
      <c r="Y50" s="7">
        <f t="shared" si="68"/>
        <v>7993.8097687691352</v>
      </c>
      <c r="Z50" s="7">
        <f t="shared" si="69"/>
        <v>11889.300724750119</v>
      </c>
      <c r="AA50" s="7">
        <f t="shared" si="70"/>
        <v>5195.6349474691351</v>
      </c>
      <c r="AB50" s="7">
        <f t="shared" si="57"/>
        <v>37267.877600230669</v>
      </c>
      <c r="AC50" s="7">
        <f t="shared" si="59"/>
        <v>13264.513631532514</v>
      </c>
      <c r="AD50" s="7">
        <f t="shared" si="58"/>
        <v>27398.267600230665</v>
      </c>
      <c r="AE50" s="7">
        <f t="shared" si="60"/>
        <v>11465.353288032515</v>
      </c>
    </row>
    <row r="51" spans="1:31" x14ac:dyDescent="0.25">
      <c r="A51" s="6" t="str">
        <f t="shared" si="3"/>
        <v>2014 Kvartal 4</v>
      </c>
      <c r="B51" s="1">
        <f t="shared" si="12"/>
        <v>2014</v>
      </c>
      <c r="C51" s="1" t="str">
        <f t="shared" si="13"/>
        <v>Kvartal 4</v>
      </c>
      <c r="D51" s="7">
        <v>17203.241801579003</v>
      </c>
      <c r="E51" s="7">
        <v>5507.5466629955654</v>
      </c>
      <c r="F51" s="7">
        <v>9854.9738015790026</v>
      </c>
      <c r="G51" s="7">
        <v>4341.6629591955661</v>
      </c>
      <c r="H51" s="7">
        <v>54.874274627105414</v>
      </c>
      <c r="I51" s="7">
        <v>3095.5218463764013</v>
      </c>
      <c r="J51" s="7">
        <v>7773.2445646888063</v>
      </c>
      <c r="K51" s="7">
        <v>1988.8301569814596</v>
      </c>
      <c r="L51" s="7">
        <v>3108.2085646888072</v>
      </c>
      <c r="M51" s="7">
        <v>1304.44932068146</v>
      </c>
      <c r="N51" s="7">
        <v>9429.9972368901963</v>
      </c>
      <c r="O51" s="7">
        <v>3518.716506014106</v>
      </c>
      <c r="P51" s="7">
        <v>6746.7652368901954</v>
      </c>
      <c r="Q51" s="7">
        <v>3037.2136385141062</v>
      </c>
      <c r="R51" s="7">
        <f t="shared" si="61"/>
        <v>68034.889490097543</v>
      </c>
      <c r="S51" s="7">
        <f t="shared" si="62"/>
        <v>21296.328419109857</v>
      </c>
      <c r="T51" s="7">
        <f t="shared" si="63"/>
        <v>39436.786490097547</v>
      </c>
      <c r="U51" s="7">
        <f t="shared" si="64"/>
        <v>16792.491091409858</v>
      </c>
      <c r="V51" s="7">
        <f t="shared" si="65"/>
        <v>207.27957172014499</v>
      </c>
      <c r="W51" s="7">
        <f t="shared" si="66"/>
        <v>12121.177504656727</v>
      </c>
      <c r="X51" s="7">
        <f t="shared" si="67"/>
        <v>30703.596609</v>
      </c>
      <c r="Y51" s="7">
        <f t="shared" si="68"/>
        <v>7840.6080106899999</v>
      </c>
      <c r="Z51" s="7">
        <f t="shared" si="69"/>
        <v>11931.989609000004</v>
      </c>
      <c r="AA51" s="7">
        <f t="shared" si="70"/>
        <v>5131.4156287900005</v>
      </c>
      <c r="AB51" s="7">
        <f t="shared" si="57"/>
        <v>37331.29288109755</v>
      </c>
      <c r="AC51" s="7">
        <f t="shared" si="59"/>
        <v>13455.720408419857</v>
      </c>
      <c r="AD51" s="7">
        <f t="shared" si="58"/>
        <v>27504.796881097547</v>
      </c>
      <c r="AE51" s="7">
        <f t="shared" si="60"/>
        <v>11661.075462619856</v>
      </c>
    </row>
    <row r="52" spans="1:31" x14ac:dyDescent="0.25">
      <c r="A52" s="6" t="str">
        <f t="shared" si="3"/>
        <v>2015 Kvartal 1</v>
      </c>
      <c r="B52" s="1">
        <f t="shared" si="12"/>
        <v>2015</v>
      </c>
      <c r="C52" s="1" t="str">
        <f t="shared" si="13"/>
        <v>Kvartal 1</v>
      </c>
      <c r="D52" s="7">
        <v>16376.706540718946</v>
      </c>
      <c r="E52" s="7">
        <v>5237.8507109725651</v>
      </c>
      <c r="F52" s="7">
        <v>9789.1974090704753</v>
      </c>
      <c r="G52" s="7">
        <v>4166.0392025233532</v>
      </c>
      <c r="H52" s="7">
        <v>53.862103549906479</v>
      </c>
      <c r="I52" s="7">
        <v>3046.2194922591675</v>
      </c>
      <c r="J52" s="7">
        <v>6889.3844175045715</v>
      </c>
      <c r="K52" s="7">
        <v>1934.5983461018341</v>
      </c>
      <c r="L52" s="7">
        <v>2565.043278645986</v>
      </c>
      <c r="M52" s="7">
        <v>1315.5894394945303</v>
      </c>
      <c r="N52" s="7">
        <v>9487.3221232143733</v>
      </c>
      <c r="O52" s="7">
        <v>3303.2523648707311</v>
      </c>
      <c r="P52" s="7">
        <v>7224.1541304244893</v>
      </c>
      <c r="Q52" s="7">
        <v>2850.4497630288229</v>
      </c>
      <c r="R52" s="7">
        <f t="shared" si="61"/>
        <v>67264.790690042893</v>
      </c>
      <c r="S52" s="7">
        <f t="shared" si="62"/>
        <v>21169.601408186372</v>
      </c>
      <c r="T52" s="7">
        <f t="shared" si="63"/>
        <v>38942.742558394413</v>
      </c>
      <c r="U52" s="7">
        <f t="shared" si="64"/>
        <v>16662.305160637159</v>
      </c>
      <c r="V52" s="7">
        <f t="shared" si="65"/>
        <v>209.69086898452889</v>
      </c>
      <c r="W52" s="7">
        <f t="shared" si="66"/>
        <v>12217.26729245758</v>
      </c>
      <c r="X52" s="7">
        <f t="shared" si="67"/>
        <v>29969.135011513812</v>
      </c>
      <c r="Y52" s="7">
        <f t="shared" si="68"/>
        <v>7770.9556190282601</v>
      </c>
      <c r="Z52" s="7">
        <f t="shared" si="69"/>
        <v>11592.41487265523</v>
      </c>
      <c r="AA52" s="7">
        <f t="shared" si="70"/>
        <v>5125.3510960209569</v>
      </c>
      <c r="AB52" s="7">
        <f t="shared" si="57"/>
        <v>37295.655678529074</v>
      </c>
      <c r="AC52" s="7">
        <f t="shared" si="59"/>
        <v>13398.645789158112</v>
      </c>
      <c r="AD52" s="7">
        <f t="shared" si="58"/>
        <v>27350.327685739187</v>
      </c>
      <c r="AE52" s="7">
        <f t="shared" si="60"/>
        <v>11536.954064616202</v>
      </c>
    </row>
    <row r="53" spans="1:31" x14ac:dyDescent="0.25">
      <c r="A53" s="6" t="str">
        <f t="shared" si="3"/>
        <v>2015 Kvartal 2</v>
      </c>
      <c r="B53" s="1">
        <f t="shared" si="12"/>
        <v>2015</v>
      </c>
      <c r="C53" s="1" t="str">
        <f t="shared" si="13"/>
        <v>Kvartal 2</v>
      </c>
      <c r="D53" s="7">
        <v>16145.019139300521</v>
      </c>
      <c r="E53" s="7">
        <v>5180.9994331316047</v>
      </c>
      <c r="F53" s="7">
        <v>9575.0737739095639</v>
      </c>
      <c r="G53" s="7">
        <v>4110.7770766668718</v>
      </c>
      <c r="H53" s="7">
        <v>53.194142117500661</v>
      </c>
      <c r="I53" s="7">
        <v>3154.2296504759502</v>
      </c>
      <c r="J53" s="7">
        <v>7210.1148448390522</v>
      </c>
      <c r="K53" s="7">
        <v>2041.8913124253017</v>
      </c>
      <c r="L53" s="7">
        <v>2815.6980368420636</v>
      </c>
      <c r="M53" s="7">
        <v>1408.0853729186806</v>
      </c>
      <c r="N53" s="7">
        <v>8934.9042944614685</v>
      </c>
      <c r="O53" s="7">
        <v>3139.108120706303</v>
      </c>
      <c r="P53" s="7">
        <v>6759.3757370675012</v>
      </c>
      <c r="Q53" s="7">
        <v>2702.6917037481912</v>
      </c>
      <c r="R53" s="7">
        <f t="shared" si="61"/>
        <v>66304.630835781238</v>
      </c>
      <c r="S53" s="7">
        <f t="shared" si="62"/>
        <v>20953.125579910105</v>
      </c>
      <c r="T53" s="7">
        <f t="shared" si="63"/>
        <v>38365.389338741821</v>
      </c>
      <c r="U53" s="7">
        <f t="shared" si="64"/>
        <v>16466.914026596161</v>
      </c>
      <c r="V53" s="7">
        <f t="shared" si="65"/>
        <v>211.29634385191466</v>
      </c>
      <c r="W53" s="7">
        <f t="shared" si="66"/>
        <v>12295.744863067417</v>
      </c>
      <c r="X53" s="7">
        <f t="shared" si="67"/>
        <v>29391.322447458038</v>
      </c>
      <c r="Y53" s="7">
        <f t="shared" si="68"/>
        <v>7734.3177272572448</v>
      </c>
      <c r="Z53" s="7">
        <f t="shared" si="69"/>
        <v>11291.252500602466</v>
      </c>
      <c r="AA53" s="7">
        <f t="shared" si="70"/>
        <v>5133.2140151433205</v>
      </c>
      <c r="AB53" s="7">
        <f t="shared" si="57"/>
        <v>36913.30838832321</v>
      </c>
      <c r="AC53" s="7">
        <f t="shared" si="59"/>
        <v>13218.807852652862</v>
      </c>
      <c r="AD53" s="7">
        <f t="shared" si="58"/>
        <v>27074.136838139355</v>
      </c>
      <c r="AE53" s="7">
        <f t="shared" si="60"/>
        <v>11333.70001145284</v>
      </c>
    </row>
    <row r="54" spans="1:31" x14ac:dyDescent="0.25">
      <c r="A54" s="6" t="str">
        <f t="shared" si="3"/>
        <v>2015 Kvartal 3</v>
      </c>
      <c r="B54" s="1">
        <f t="shared" si="12"/>
        <v>2015</v>
      </c>
      <c r="C54" s="1" t="str">
        <f t="shared" si="13"/>
        <v>Kvartal 3</v>
      </c>
      <c r="D54" s="7">
        <v>16026.933422173168</v>
      </c>
      <c r="E54" s="7">
        <v>4890.9295413522086</v>
      </c>
      <c r="F54" s="7">
        <v>8821.2926404949139</v>
      </c>
      <c r="G54" s="7">
        <v>3763.8821237164893</v>
      </c>
      <c r="H54" s="7">
        <v>50.545514303293011</v>
      </c>
      <c r="I54" s="7">
        <v>3170.4332547363792</v>
      </c>
      <c r="J54" s="7">
        <v>7174.8537474664763</v>
      </c>
      <c r="K54" s="7">
        <v>1863.0798146900913</v>
      </c>
      <c r="L54" s="7">
        <v>2764.9400347772817</v>
      </c>
      <c r="M54" s="7">
        <v>1222.6764984861757</v>
      </c>
      <c r="N54" s="7">
        <v>8852.0796747066925</v>
      </c>
      <c r="O54" s="7">
        <v>3027.8497266621171</v>
      </c>
      <c r="P54" s="7">
        <v>6056.3526057176332</v>
      </c>
      <c r="Q54" s="7">
        <v>2541.2056252303137</v>
      </c>
      <c r="R54" s="7">
        <f t="shared" si="61"/>
        <v>65751.900903771631</v>
      </c>
      <c r="S54" s="7">
        <f t="shared" si="62"/>
        <v>20817.326348451945</v>
      </c>
      <c r="T54" s="7">
        <f t="shared" si="63"/>
        <v>38040.537625053956</v>
      </c>
      <c r="U54" s="7">
        <f t="shared" si="64"/>
        <v>16382.361362102281</v>
      </c>
      <c r="V54" s="7">
        <f t="shared" si="65"/>
        <v>212.47603459780555</v>
      </c>
      <c r="W54" s="7">
        <f t="shared" si="66"/>
        <v>12466.404243847899</v>
      </c>
      <c r="X54" s="7">
        <f t="shared" si="67"/>
        <v>29047.597574498908</v>
      </c>
      <c r="Y54" s="7">
        <f t="shared" si="68"/>
        <v>7828.3996301986872</v>
      </c>
      <c r="Z54" s="7">
        <f t="shared" si="69"/>
        <v>11253.889914954139</v>
      </c>
      <c r="AA54" s="7">
        <f t="shared" si="70"/>
        <v>5250.800631580847</v>
      </c>
      <c r="AB54" s="7">
        <f t="shared" si="57"/>
        <v>36704.303329272734</v>
      </c>
      <c r="AC54" s="7">
        <f t="shared" si="59"/>
        <v>12988.926718253257</v>
      </c>
      <c r="AD54" s="7">
        <f t="shared" si="58"/>
        <v>26786.647710099816</v>
      </c>
      <c r="AE54" s="7">
        <f t="shared" si="60"/>
        <v>11131.560730521434</v>
      </c>
    </row>
    <row r="55" spans="1:31" x14ac:dyDescent="0.25">
      <c r="A55" s="6" t="str">
        <f t="shared" si="3"/>
        <v>2015 Kvartal 4</v>
      </c>
      <c r="B55" s="1">
        <f t="shared" si="12"/>
        <v>2015</v>
      </c>
      <c r="C55" s="1" t="str">
        <f t="shared" si="13"/>
        <v>Kvartal 4</v>
      </c>
      <c r="D55" s="7">
        <v>16449.974996949408</v>
      </c>
      <c r="E55" s="7">
        <v>5389.5366912797763</v>
      </c>
      <c r="F55" s="7">
        <v>9393.4442756670906</v>
      </c>
      <c r="G55" s="7">
        <v>4262.7097644294408</v>
      </c>
      <c r="H55" s="7">
        <v>56.831863387553391</v>
      </c>
      <c r="I55" s="7">
        <v>3279.0613789860163</v>
      </c>
      <c r="J55" s="7">
        <v>7421.5597665086552</v>
      </c>
      <c r="K55" s="7">
        <v>2059.8507052441287</v>
      </c>
      <c r="L55" s="7">
        <v>2865.7874260534263</v>
      </c>
      <c r="M55" s="7">
        <v>1364.0233317619695</v>
      </c>
      <c r="N55" s="7">
        <v>9028.4152304407526</v>
      </c>
      <c r="O55" s="7">
        <v>3329.6859860356476</v>
      </c>
      <c r="P55" s="7">
        <v>6527.6568496136642</v>
      </c>
      <c r="Q55" s="7">
        <v>2898.6864326674709</v>
      </c>
      <c r="R55" s="7">
        <f t="shared" si="61"/>
        <v>64998.634099142044</v>
      </c>
      <c r="S55" s="7">
        <f t="shared" si="62"/>
        <v>20699.316376736155</v>
      </c>
      <c r="T55" s="7">
        <f t="shared" si="63"/>
        <v>37579.00809914204</v>
      </c>
      <c r="U55" s="7">
        <f t="shared" si="64"/>
        <v>16303.408167336154</v>
      </c>
      <c r="V55" s="7">
        <f t="shared" si="65"/>
        <v>214.43362335825356</v>
      </c>
      <c r="W55" s="7">
        <f t="shared" si="66"/>
        <v>12649.943776457514</v>
      </c>
      <c r="X55" s="7">
        <f t="shared" si="67"/>
        <v>28695.912776318757</v>
      </c>
      <c r="Y55" s="7">
        <f t="shared" si="68"/>
        <v>7899.420178461356</v>
      </c>
      <c r="Z55" s="7">
        <f t="shared" si="69"/>
        <v>11011.468776318758</v>
      </c>
      <c r="AA55" s="7">
        <f t="shared" si="70"/>
        <v>5310.3746426613561</v>
      </c>
      <c r="AB55" s="7">
        <f t="shared" si="57"/>
        <v>36302.721322823287</v>
      </c>
      <c r="AC55" s="7">
        <f t="shared" si="59"/>
        <v>12799.896198274799</v>
      </c>
      <c r="AD55" s="7">
        <f t="shared" si="58"/>
        <v>26567.53932282329</v>
      </c>
      <c r="AE55" s="7">
        <f t="shared" si="60"/>
        <v>10993.033524674798</v>
      </c>
    </row>
    <row r="56" spans="1:31" x14ac:dyDescent="0.25">
      <c r="A56" s="6" t="str">
        <f t="shared" si="3"/>
        <v>2016 Kvartal 1</v>
      </c>
      <c r="B56" s="1">
        <f t="shared" si="12"/>
        <v>2016</v>
      </c>
      <c r="C56" s="1" t="str">
        <f t="shared" si="13"/>
        <v>Kvartal 1</v>
      </c>
      <c r="D56" s="7">
        <v>16483.647252192062</v>
      </c>
      <c r="E56" s="7">
        <v>5165.4941808099493</v>
      </c>
      <c r="F56" s="7">
        <v>9380.1161395355084</v>
      </c>
      <c r="G56" s="7">
        <v>4059.671307737518</v>
      </c>
      <c r="H56" s="7">
        <v>54.272886199154449</v>
      </c>
      <c r="I56" s="7">
        <v>3054.3287078747458</v>
      </c>
      <c r="J56" s="7">
        <v>7416.4923396539689</v>
      </c>
      <c r="K56" s="7">
        <v>2033.5865270978713</v>
      </c>
      <c r="L56" s="7">
        <v>2578.8617601466422</v>
      </c>
      <c r="M56" s="7">
        <v>1290.7263161978715</v>
      </c>
      <c r="N56" s="7">
        <v>9067.1549125380934</v>
      </c>
      <c r="O56" s="7">
        <v>3131.9076537120782</v>
      </c>
      <c r="P56" s="7">
        <v>6801.2543793888663</v>
      </c>
      <c r="Q56" s="7">
        <v>2768.9449915396463</v>
      </c>
      <c r="R56" s="7">
        <f t="shared" si="61"/>
        <v>65105.574810615159</v>
      </c>
      <c r="S56" s="7">
        <f t="shared" si="62"/>
        <v>20626.95984657354</v>
      </c>
      <c r="T56" s="7">
        <f t="shared" si="63"/>
        <v>37169.92682960708</v>
      </c>
      <c r="U56" s="7">
        <f t="shared" si="64"/>
        <v>16197.040272550319</v>
      </c>
      <c r="V56" s="7">
        <f t="shared" si="65"/>
        <v>214.8444060075015</v>
      </c>
      <c r="W56" s="7">
        <f t="shared" si="66"/>
        <v>12658.052992073091</v>
      </c>
      <c r="X56" s="7">
        <f t="shared" si="67"/>
        <v>29223.02069846815</v>
      </c>
      <c r="Y56" s="7">
        <f t="shared" si="68"/>
        <v>7998.4083594573922</v>
      </c>
      <c r="Z56" s="7">
        <f t="shared" si="69"/>
        <v>11025.287257819415</v>
      </c>
      <c r="AA56" s="7">
        <f t="shared" si="70"/>
        <v>5285.5115193646971</v>
      </c>
      <c r="AB56" s="7">
        <f t="shared" si="57"/>
        <v>35882.554112147009</v>
      </c>
      <c r="AC56" s="7">
        <f t="shared" si="59"/>
        <v>12628.551487116145</v>
      </c>
      <c r="AD56" s="7">
        <f t="shared" si="58"/>
        <v>26144.639571787662</v>
      </c>
      <c r="AE56" s="7">
        <f t="shared" si="60"/>
        <v>10911.528753185623</v>
      </c>
    </row>
    <row r="57" spans="1:31" x14ac:dyDescent="0.25">
      <c r="A57" s="6" t="str">
        <f t="shared" si="3"/>
        <v>2016 Kvartal 2</v>
      </c>
      <c r="B57" s="1">
        <f t="shared" si="12"/>
        <v>2016</v>
      </c>
      <c r="C57" s="1" t="str">
        <f t="shared" si="13"/>
        <v>Kvartal 2</v>
      </c>
      <c r="D57" s="7">
        <v>16682.728836429513</v>
      </c>
      <c r="E57" s="7">
        <v>5361.5606288687086</v>
      </c>
      <c r="F57" s="7">
        <v>9599.6044067918519</v>
      </c>
      <c r="G57" s="7">
        <v>4198.8441346319296</v>
      </c>
      <c r="H57" s="7">
        <v>55.792928325638897</v>
      </c>
      <c r="I57" s="7">
        <v>3222.5098849440537</v>
      </c>
      <c r="J57" s="7">
        <v>7728.5519260154952</v>
      </c>
      <c r="K57" s="7">
        <v>2172.3813078034136</v>
      </c>
      <c r="L57" s="7">
        <v>2846.5502255535075</v>
      </c>
      <c r="M57" s="7">
        <v>1414.9377311034136</v>
      </c>
      <c r="N57" s="7">
        <v>8954.1769104140185</v>
      </c>
      <c r="O57" s="7">
        <v>3189.179321065295</v>
      </c>
      <c r="P57" s="7">
        <v>6753.0541812383444</v>
      </c>
      <c r="Q57" s="7">
        <v>2783.906403528516</v>
      </c>
      <c r="R57" s="7">
        <f t="shared" si="61"/>
        <v>65643.284507744145</v>
      </c>
      <c r="S57" s="7">
        <f t="shared" si="62"/>
        <v>20807.521042310644</v>
      </c>
      <c r="T57" s="7">
        <f t="shared" si="63"/>
        <v>37194.457462489365</v>
      </c>
      <c r="U57" s="7">
        <f t="shared" si="64"/>
        <v>16285.107330515377</v>
      </c>
      <c r="V57" s="7">
        <f t="shared" si="65"/>
        <v>217.44319221563973</v>
      </c>
      <c r="W57" s="7">
        <f t="shared" si="66"/>
        <v>12726.333226541195</v>
      </c>
      <c r="X57" s="7">
        <f t="shared" si="67"/>
        <v>29741.457779644592</v>
      </c>
      <c r="Y57" s="7">
        <f t="shared" si="68"/>
        <v>8128.8983548355045</v>
      </c>
      <c r="Z57" s="7">
        <f t="shared" si="69"/>
        <v>11056.139446530859</v>
      </c>
      <c r="AA57" s="7">
        <f t="shared" si="70"/>
        <v>5292.363877549431</v>
      </c>
      <c r="AB57" s="7">
        <f t="shared" si="57"/>
        <v>35901.826728099557</v>
      </c>
      <c r="AC57" s="7">
        <f t="shared" si="59"/>
        <v>12678.622687475137</v>
      </c>
      <c r="AD57" s="7">
        <f t="shared" si="58"/>
        <v>26138.31801595851</v>
      </c>
      <c r="AE57" s="7">
        <f t="shared" si="60"/>
        <v>10992.743452965948</v>
      </c>
    </row>
    <row r="58" spans="1:31" x14ac:dyDescent="0.25">
      <c r="A58" s="6" t="str">
        <f t="shared" si="3"/>
        <v>2016 Kvartal 3</v>
      </c>
      <c r="B58" s="1">
        <f t="shared" si="12"/>
        <v>2016</v>
      </c>
      <c r="C58" s="1" t="str">
        <f t="shared" si="13"/>
        <v>Kvartal 3</v>
      </c>
      <c r="D58" s="7">
        <v>16654.381146771739</v>
      </c>
      <c r="E58" s="7">
        <v>5197.0152899173763</v>
      </c>
      <c r="F58" s="7">
        <v>8644.1307572367587</v>
      </c>
      <c r="G58" s="7">
        <v>3914.5779363588954</v>
      </c>
      <c r="H58" s="7">
        <v>51.58676008371647</v>
      </c>
      <c r="I58" s="7">
        <v>3209.2275186064003</v>
      </c>
      <c r="J58" s="7">
        <v>7946.4364470253922</v>
      </c>
      <c r="K58" s="7">
        <v>2024.6149344255632</v>
      </c>
      <c r="L58" s="7">
        <v>2868.0322906306064</v>
      </c>
      <c r="M58" s="7">
        <v>1239.0136118255632</v>
      </c>
      <c r="N58" s="7">
        <v>8707.9446997463456</v>
      </c>
      <c r="O58" s="7">
        <v>3172.4003554918131</v>
      </c>
      <c r="P58" s="7">
        <v>5776.0984666061522</v>
      </c>
      <c r="Q58" s="7">
        <v>2675.5643245333322</v>
      </c>
      <c r="R58" s="7">
        <f t="shared" si="61"/>
        <v>66270.732232342707</v>
      </c>
      <c r="S58" s="7">
        <f t="shared" si="62"/>
        <v>21113.606790875812</v>
      </c>
      <c r="T58" s="7">
        <f t="shared" si="63"/>
        <v>37017.295579231213</v>
      </c>
      <c r="U58" s="7">
        <f t="shared" si="64"/>
        <v>16435.803143157784</v>
      </c>
      <c r="V58" s="7">
        <f t="shared" si="65"/>
        <v>218.48443799606321</v>
      </c>
      <c r="W58" s="7">
        <f t="shared" si="66"/>
        <v>12765.127490411214</v>
      </c>
      <c r="X58" s="7">
        <f t="shared" si="67"/>
        <v>30513.040479203511</v>
      </c>
      <c r="Y58" s="7">
        <f t="shared" si="68"/>
        <v>8290.4334745709766</v>
      </c>
      <c r="Z58" s="7">
        <f t="shared" si="69"/>
        <v>11159.231702384182</v>
      </c>
      <c r="AA58" s="7">
        <f t="shared" si="70"/>
        <v>5308.7009908888176</v>
      </c>
      <c r="AB58" s="7">
        <f t="shared" si="57"/>
        <v>35757.69175313921</v>
      </c>
      <c r="AC58" s="7">
        <f t="shared" si="59"/>
        <v>12823.173316304834</v>
      </c>
      <c r="AD58" s="7">
        <f t="shared" si="58"/>
        <v>25858.063876847027</v>
      </c>
      <c r="AE58" s="7">
        <f t="shared" si="60"/>
        <v>11127.102152268964</v>
      </c>
    </row>
    <row r="59" spans="1:31" x14ac:dyDescent="0.25">
      <c r="A59" s="6" t="str">
        <f t="shared" si="3"/>
        <v>2016 Kvartal 4</v>
      </c>
      <c r="B59" s="1">
        <f t="shared" si="12"/>
        <v>2016</v>
      </c>
      <c r="C59" s="1" t="str">
        <f t="shared" si="13"/>
        <v>Kvartal 4</v>
      </c>
      <c r="D59" s="7">
        <v>17657.952172642385</v>
      </c>
      <c r="E59" s="7">
        <v>5681.6855131638395</v>
      </c>
      <c r="F59" s="7">
        <v>9877.4261044715822</v>
      </c>
      <c r="G59" s="7">
        <v>4457.584103831532</v>
      </c>
      <c r="H59" s="7">
        <v>59.292524822335992</v>
      </c>
      <c r="I59" s="7">
        <v>3314.2453726949893</v>
      </c>
      <c r="J59" s="7">
        <v>8058.5630547613964</v>
      </c>
      <c r="K59" s="7">
        <v>2130.7689380051529</v>
      </c>
      <c r="L59" s="7">
        <v>3142.3174911255028</v>
      </c>
      <c r="M59" s="7">
        <v>1360.3488427051529</v>
      </c>
      <c r="N59" s="7">
        <v>9599.3891178809881</v>
      </c>
      <c r="O59" s="7">
        <v>3550.9165751586866</v>
      </c>
      <c r="P59" s="7">
        <v>6735.1086133460794</v>
      </c>
      <c r="Q59" s="7">
        <v>3097.2352611263791</v>
      </c>
      <c r="R59" s="7">
        <f t="shared" si="61"/>
        <v>67478.709408035706</v>
      </c>
      <c r="S59" s="7">
        <f t="shared" si="62"/>
        <v>21405.755612759876</v>
      </c>
      <c r="T59" s="7">
        <f t="shared" si="63"/>
        <v>37501.277408035705</v>
      </c>
      <c r="U59" s="7">
        <f t="shared" si="64"/>
        <v>16630.677482559877</v>
      </c>
      <c r="V59" s="7">
        <f t="shared" si="65"/>
        <v>220.94509943084583</v>
      </c>
      <c r="W59" s="7">
        <f t="shared" si="66"/>
        <v>12800.31148412019</v>
      </c>
      <c r="X59" s="7">
        <f t="shared" si="67"/>
        <v>31150.043767456256</v>
      </c>
      <c r="Y59" s="7">
        <f t="shared" si="68"/>
        <v>8361.3517073319999</v>
      </c>
      <c r="Z59" s="7">
        <f t="shared" si="69"/>
        <v>11435.761767456259</v>
      </c>
      <c r="AA59" s="7">
        <f t="shared" si="70"/>
        <v>5305.0265018320006</v>
      </c>
      <c r="AB59" s="7">
        <f t="shared" si="57"/>
        <v>36328.665640579442</v>
      </c>
      <c r="AC59" s="7">
        <f t="shared" si="59"/>
        <v>13044.403905427873</v>
      </c>
      <c r="AD59" s="7">
        <f t="shared" si="58"/>
        <v>26065.515640579441</v>
      </c>
      <c r="AE59" s="7">
        <f t="shared" si="60"/>
        <v>11325.650980727874</v>
      </c>
    </row>
    <row r="60" spans="1:31" x14ac:dyDescent="0.25">
      <c r="A60" s="6" t="str">
        <f t="shared" si="3"/>
        <v>2017 Kvartal 1</v>
      </c>
      <c r="B60" s="1">
        <f t="shared" si="12"/>
        <v>2017</v>
      </c>
      <c r="C60" s="1" t="str">
        <f t="shared" si="13"/>
        <v>Kvartal 1</v>
      </c>
      <c r="D60" s="7">
        <v>17570.533737326416</v>
      </c>
      <c r="E60" s="7">
        <v>5444.8533382835503</v>
      </c>
      <c r="F60" s="7">
        <v>9731.9634559900987</v>
      </c>
      <c r="G60" s="7">
        <v>4212.4238439253513</v>
      </c>
      <c r="H60" s="7">
        <v>57.848412893731478</v>
      </c>
      <c r="I60" s="7">
        <v>3256.1015457775611</v>
      </c>
      <c r="J60" s="7">
        <v>7705.0118125458093</v>
      </c>
      <c r="K60" s="7">
        <v>2113.3852903082075</v>
      </c>
      <c r="L60" s="7">
        <v>2713.443610996881</v>
      </c>
      <c r="M60" s="7">
        <v>1363.0735152509596</v>
      </c>
      <c r="N60" s="7">
        <v>9865.5219247806053</v>
      </c>
      <c r="O60" s="7">
        <v>3331.4680479753429</v>
      </c>
      <c r="P60" s="7">
        <v>7018.5198449932168</v>
      </c>
      <c r="Q60" s="7">
        <v>2849.3503286743921</v>
      </c>
      <c r="R60" s="7">
        <f t="shared" si="61"/>
        <v>68565.595893170059</v>
      </c>
      <c r="S60" s="7">
        <f t="shared" si="62"/>
        <v>21685.114770233478</v>
      </c>
      <c r="T60" s="7">
        <f t="shared" si="63"/>
        <v>37853.124724490292</v>
      </c>
      <c r="U60" s="7">
        <f t="shared" si="64"/>
        <v>16783.430018747706</v>
      </c>
      <c r="V60" s="7">
        <f t="shared" si="65"/>
        <v>224.52062612542284</v>
      </c>
      <c r="W60" s="7">
        <f t="shared" si="66"/>
        <v>13002.084322023005</v>
      </c>
      <c r="X60" s="7">
        <f t="shared" si="67"/>
        <v>31438.563240348092</v>
      </c>
      <c r="Y60" s="7">
        <f t="shared" si="68"/>
        <v>8441.1504705423376</v>
      </c>
      <c r="Z60" s="7">
        <f t="shared" si="69"/>
        <v>11570.343618306499</v>
      </c>
      <c r="AA60" s="7">
        <f t="shared" si="70"/>
        <v>5377.3737008850894</v>
      </c>
      <c r="AB60" s="7">
        <f t="shared" si="57"/>
        <v>37127.032652821959</v>
      </c>
      <c r="AC60" s="7">
        <f t="shared" si="59"/>
        <v>13243.964299691137</v>
      </c>
      <c r="AD60" s="7">
        <f t="shared" si="58"/>
        <v>26282.781106183797</v>
      </c>
      <c r="AE60" s="7">
        <f t="shared" si="60"/>
        <v>11406.05631786262</v>
      </c>
    </row>
    <row r="61" spans="1:31" x14ac:dyDescent="0.25">
      <c r="A61" s="6" t="str">
        <f t="shared" si="3"/>
        <v>2017 Kvartal 2</v>
      </c>
      <c r="B61" s="1">
        <f t="shared" si="12"/>
        <v>2017</v>
      </c>
      <c r="C61" s="1" t="str">
        <f t="shared" si="13"/>
        <v>Kvartal 2</v>
      </c>
      <c r="D61" s="7">
        <v>16840.891028668964</v>
      </c>
      <c r="E61" s="7">
        <v>5297.2787885193438</v>
      </c>
      <c r="F61" s="7">
        <v>9388.5093014034755</v>
      </c>
      <c r="G61" s="7">
        <v>4114.4095752009853</v>
      </c>
      <c r="H61" s="7">
        <v>57.652275421058199</v>
      </c>
      <c r="I61" s="7">
        <v>3368.6296314712486</v>
      </c>
      <c r="J61" s="7">
        <v>7726.4243343782036</v>
      </c>
      <c r="K61" s="7">
        <v>2243.0356191736159</v>
      </c>
      <c r="L61" s="7">
        <v>3049.4931861938576</v>
      </c>
      <c r="M61" s="7">
        <v>1528.856583949836</v>
      </c>
      <c r="N61" s="7">
        <v>9114.4666942907606</v>
      </c>
      <c r="O61" s="7">
        <v>3054.2431693457279</v>
      </c>
      <c r="P61" s="7">
        <v>6339.0161152096171</v>
      </c>
      <c r="Q61" s="7">
        <v>2585.5529912511497</v>
      </c>
      <c r="R61" s="7">
        <f t="shared" si="61"/>
        <v>68723.758085409499</v>
      </c>
      <c r="S61" s="7">
        <f t="shared" si="62"/>
        <v>21620.832929884109</v>
      </c>
      <c r="T61" s="7">
        <f t="shared" si="63"/>
        <v>37642.029619101915</v>
      </c>
      <c r="U61" s="7">
        <f t="shared" si="64"/>
        <v>16698.995459316764</v>
      </c>
      <c r="V61" s="7">
        <f t="shared" si="65"/>
        <v>226.37997322084212</v>
      </c>
      <c r="W61" s="7">
        <f t="shared" si="66"/>
        <v>13148.2040685502</v>
      </c>
      <c r="X61" s="7">
        <f t="shared" si="67"/>
        <v>31436.435648710802</v>
      </c>
      <c r="Y61" s="7">
        <f t="shared" si="68"/>
        <v>8511.8047819125386</v>
      </c>
      <c r="Z61" s="7">
        <f t="shared" si="69"/>
        <v>11773.286578946849</v>
      </c>
      <c r="AA61" s="7">
        <f t="shared" si="70"/>
        <v>5491.2925537315114</v>
      </c>
      <c r="AB61" s="7">
        <f t="shared" si="57"/>
        <v>37287.322436698698</v>
      </c>
      <c r="AC61" s="7">
        <f t="shared" si="59"/>
        <v>13109.02814797157</v>
      </c>
      <c r="AD61" s="7">
        <f t="shared" si="58"/>
        <v>25868.743040155066</v>
      </c>
      <c r="AE61" s="7">
        <f t="shared" si="60"/>
        <v>11207.702905585254</v>
      </c>
    </row>
    <row r="62" spans="1:31" x14ac:dyDescent="0.25">
      <c r="A62" s="6" t="str">
        <f t="shared" si="3"/>
        <v>2017 Kvartal 3</v>
      </c>
      <c r="B62" s="1">
        <f t="shared" si="12"/>
        <v>2017</v>
      </c>
      <c r="C62" s="1" t="str">
        <f t="shared" si="13"/>
        <v>Kvartal 3</v>
      </c>
      <c r="D62" s="7">
        <v>16693.736688118908</v>
      </c>
      <c r="E62" s="7">
        <v>5301.8754917113638</v>
      </c>
      <c r="F62" s="7">
        <v>8606.0474750250905</v>
      </c>
      <c r="G62" s="7">
        <v>4005.0393892701495</v>
      </c>
      <c r="H62" s="7">
        <v>52.70007588725872</v>
      </c>
      <c r="I62" s="7">
        <v>3285.240695004517</v>
      </c>
      <c r="J62" s="7">
        <v>7881.8495753689485</v>
      </c>
      <c r="K62" s="7">
        <v>2048.8260882076434</v>
      </c>
      <c r="L62" s="7">
        <v>2962.1910235710366</v>
      </c>
      <c r="M62" s="7">
        <v>1332.623835446725</v>
      </c>
      <c r="N62" s="7">
        <v>8811.8871127499588</v>
      </c>
      <c r="O62" s="7">
        <v>3253.0494035037204</v>
      </c>
      <c r="P62" s="7">
        <v>5643.8564514540521</v>
      </c>
      <c r="Q62" s="7">
        <v>2672.4155538234245</v>
      </c>
      <c r="R62" s="7">
        <f t="shared" si="61"/>
        <v>68763.113626756676</v>
      </c>
      <c r="S62" s="7">
        <f t="shared" si="62"/>
        <v>21725.693131678097</v>
      </c>
      <c r="T62" s="7">
        <f t="shared" si="63"/>
        <v>37603.946336890251</v>
      </c>
      <c r="U62" s="7">
        <f t="shared" si="64"/>
        <v>16789.456912228019</v>
      </c>
      <c r="V62" s="7">
        <f t="shared" si="65"/>
        <v>227.49328902438438</v>
      </c>
      <c r="W62" s="7">
        <f t="shared" si="66"/>
        <v>13224.217244948317</v>
      </c>
      <c r="X62" s="7">
        <f t="shared" si="67"/>
        <v>31371.848777054358</v>
      </c>
      <c r="Y62" s="7">
        <f t="shared" si="68"/>
        <v>8536.0159356946187</v>
      </c>
      <c r="Z62" s="7">
        <f t="shared" si="69"/>
        <v>11867.445311887279</v>
      </c>
      <c r="AA62" s="7">
        <f t="shared" si="70"/>
        <v>5584.9027773526732</v>
      </c>
      <c r="AB62" s="7">
        <f t="shared" si="57"/>
        <v>37391.264849702318</v>
      </c>
      <c r="AC62" s="7">
        <f t="shared" si="59"/>
        <v>13189.677195983479</v>
      </c>
      <c r="AD62" s="7">
        <f t="shared" si="58"/>
        <v>25736.501025002963</v>
      </c>
      <c r="AE62" s="7">
        <f t="shared" si="60"/>
        <v>11204.554134875345</v>
      </c>
    </row>
    <row r="63" spans="1:31" x14ac:dyDescent="0.25">
      <c r="A63" s="6" t="str">
        <f t="shared" si="3"/>
        <v>2017 Kvartal 4</v>
      </c>
      <c r="B63" s="1">
        <f t="shared" si="12"/>
        <v>2017</v>
      </c>
      <c r="C63" s="1" t="str">
        <f t="shared" si="13"/>
        <v>Kvartal 4</v>
      </c>
      <c r="D63" s="7">
        <v>18245.095703641826</v>
      </c>
      <c r="E63" s="7">
        <v>5794.1681463907535</v>
      </c>
      <c r="F63" s="7">
        <v>9648.6099253374559</v>
      </c>
      <c r="G63" s="7">
        <v>4413.0362242085257</v>
      </c>
      <c r="H63" s="7">
        <v>61.615120197684476</v>
      </c>
      <c r="I63" s="7">
        <v>3420.6405132162727</v>
      </c>
      <c r="J63" s="7">
        <v>8406.1426351472437</v>
      </c>
      <c r="K63" s="7">
        <v>2238.1391995789136</v>
      </c>
      <c r="L63" s="7">
        <v>3085.2775366784326</v>
      </c>
      <c r="M63" s="7">
        <v>1407.7941541208602</v>
      </c>
      <c r="N63" s="7">
        <v>9838.9530684945821</v>
      </c>
      <c r="O63" s="7">
        <v>3556.0289468118399</v>
      </c>
      <c r="P63" s="7">
        <v>6563.3323886590233</v>
      </c>
      <c r="Q63" s="7">
        <v>3005.2420700876655</v>
      </c>
      <c r="R63" s="7">
        <f t="shared" si="61"/>
        <v>69350.257157756118</v>
      </c>
      <c r="S63" s="7">
        <f t="shared" si="62"/>
        <v>21838.175764905012</v>
      </c>
      <c r="T63" s="7">
        <f t="shared" si="63"/>
        <v>37375.130157756124</v>
      </c>
      <c r="U63" s="7">
        <f t="shared" si="64"/>
        <v>16744.90903260501</v>
      </c>
      <c r="V63" s="7">
        <f t="shared" si="65"/>
        <v>229.81588439973285</v>
      </c>
      <c r="W63" s="7">
        <f t="shared" si="66"/>
        <v>13330.6123854696</v>
      </c>
      <c r="X63" s="7">
        <f t="shared" si="67"/>
        <v>31719.428357440207</v>
      </c>
      <c r="Y63" s="7">
        <f t="shared" si="68"/>
        <v>8643.3861972683808</v>
      </c>
      <c r="Z63" s="7">
        <f t="shared" si="69"/>
        <v>11810.40535744021</v>
      </c>
      <c r="AA63" s="7">
        <f t="shared" si="70"/>
        <v>5632.3480887683809</v>
      </c>
      <c r="AB63" s="7">
        <f t="shared" si="57"/>
        <v>37630.82880031591</v>
      </c>
      <c r="AC63" s="7">
        <f t="shared" si="59"/>
        <v>13194.789567636632</v>
      </c>
      <c r="AD63" s="7">
        <f t="shared" si="58"/>
        <v>25564.724800315907</v>
      </c>
      <c r="AE63" s="7">
        <f t="shared" si="60"/>
        <v>11112.560943836632</v>
      </c>
    </row>
    <row r="64" spans="1:31" x14ac:dyDescent="0.25">
      <c r="A64" s="6" t="str">
        <f t="shared" si="3"/>
        <v>2018 Kvartal 1</v>
      </c>
      <c r="B64" s="1">
        <f t="shared" si="12"/>
        <v>2018</v>
      </c>
      <c r="C64" s="1" t="str">
        <f t="shared" si="13"/>
        <v>Kvartal 1</v>
      </c>
      <c r="D64" s="7">
        <v>17460.513510073848</v>
      </c>
      <c r="E64" s="7">
        <v>5686.3454755110461</v>
      </c>
      <c r="F64" s="7">
        <v>10455.017672181422</v>
      </c>
      <c r="G64" s="7">
        <v>4546.3231187496058</v>
      </c>
      <c r="H64" s="7">
        <v>60.925763210183682</v>
      </c>
      <c r="I64" s="7">
        <v>3303.8834667733177</v>
      </c>
      <c r="J64" s="7">
        <v>8222.3199540181758</v>
      </c>
      <c r="K64" s="7">
        <v>2263.9454009315291</v>
      </c>
      <c r="L64" s="7">
        <v>2917.7647003031443</v>
      </c>
      <c r="M64" s="7">
        <v>1475.0824716315292</v>
      </c>
      <c r="N64" s="7">
        <v>9238.1935560556722</v>
      </c>
      <c r="O64" s="7">
        <v>3422.400074579517</v>
      </c>
      <c r="P64" s="7">
        <v>7537.252971878278</v>
      </c>
      <c r="Q64" s="7">
        <v>3071.240647118077</v>
      </c>
      <c r="R64" s="7">
        <f t="shared" si="61"/>
        <v>69240.236930503539</v>
      </c>
      <c r="S64" s="7">
        <f t="shared" si="62"/>
        <v>22079.667902132507</v>
      </c>
      <c r="T64" s="7">
        <f t="shared" si="63"/>
        <v>38098.184373947443</v>
      </c>
      <c r="U64" s="7">
        <f t="shared" si="64"/>
        <v>17078.808307429266</v>
      </c>
      <c r="V64" s="7">
        <f>IF(H64&gt;0,SUM(H61:H64),"")</f>
        <v>232.89323471618508</v>
      </c>
      <c r="W64" s="7">
        <f t="shared" si="66"/>
        <v>13378.394306465356</v>
      </c>
      <c r="X64" s="7">
        <f t="shared" si="67"/>
        <v>32236.736498912571</v>
      </c>
      <c r="Y64" s="7">
        <f t="shared" si="68"/>
        <v>8793.9463078917015</v>
      </c>
      <c r="Z64" s="7">
        <f t="shared" si="69"/>
        <v>12014.72644674647</v>
      </c>
      <c r="AA64" s="7">
        <f t="shared" si="70"/>
        <v>5744.3570451489504</v>
      </c>
      <c r="AB64" s="7">
        <f t="shared" si="57"/>
        <v>37003.500431590975</v>
      </c>
      <c r="AC64" s="7">
        <f t="shared" si="59"/>
        <v>13285.721594240804</v>
      </c>
      <c r="AD64" s="7">
        <f t="shared" si="58"/>
        <v>26083.457927200972</v>
      </c>
      <c r="AE64" s="7">
        <f t="shared" si="60"/>
        <v>11334.451262280316</v>
      </c>
    </row>
    <row r="65" spans="1:31" x14ac:dyDescent="0.25">
      <c r="A65" s="6" t="str">
        <f t="shared" si="3"/>
        <v>2018 Kvartal 2</v>
      </c>
      <c r="B65" s="1">
        <f t="shared" si="12"/>
        <v>2018</v>
      </c>
      <c r="C65" s="1" t="str">
        <f t="shared" si="13"/>
        <v>Kvartal 2</v>
      </c>
      <c r="D65" s="7">
        <v>16931.206880601752</v>
      </c>
      <c r="E65" s="7">
        <v>5626.7839197849344</v>
      </c>
      <c r="F65" s="7">
        <v>10388.688552885666</v>
      </c>
      <c r="G65" s="7">
        <v>4548.6627137980377</v>
      </c>
      <c r="H65" s="7">
        <v>62.258939115867676</v>
      </c>
      <c r="I65" s="7">
        <v>3454.2547655821031</v>
      </c>
      <c r="J65" s="7">
        <v>7940.1581537677357</v>
      </c>
      <c r="K65" s="7">
        <v>2276.2517061213084</v>
      </c>
      <c r="L65" s="7">
        <v>3139.4813686675725</v>
      </c>
      <c r="M65" s="7">
        <v>1558.8331809213087</v>
      </c>
      <c r="N65" s="7">
        <v>8991.0487268340166</v>
      </c>
      <c r="O65" s="7">
        <v>3350.532213663626</v>
      </c>
      <c r="P65" s="7">
        <v>7249.207184218094</v>
      </c>
      <c r="Q65" s="7">
        <v>2989.829532876729</v>
      </c>
      <c r="R65" s="7">
        <f t="shared" si="61"/>
        <v>69330.552782436338</v>
      </c>
      <c r="S65" s="7">
        <f t="shared" si="62"/>
        <v>22409.1730333981</v>
      </c>
      <c r="T65" s="7">
        <f t="shared" si="63"/>
        <v>39098.363625429636</v>
      </c>
      <c r="U65" s="7">
        <f t="shared" si="64"/>
        <v>17513.061446026317</v>
      </c>
      <c r="V65" s="7">
        <f t="shared" si="65"/>
        <v>237.49989841099455</v>
      </c>
      <c r="W65" s="7">
        <f t="shared" si="66"/>
        <v>13464.01944057621</v>
      </c>
      <c r="X65" s="7">
        <f t="shared" si="67"/>
        <v>32450.470318302105</v>
      </c>
      <c r="Y65" s="7">
        <f t="shared" si="68"/>
        <v>8827.1623948393935</v>
      </c>
      <c r="Z65" s="7">
        <f t="shared" si="69"/>
        <v>12104.714629220187</v>
      </c>
      <c r="AA65" s="7">
        <f t="shared" si="70"/>
        <v>5774.3336421204231</v>
      </c>
      <c r="AB65" s="7">
        <f t="shared" si="57"/>
        <v>36880.082464134226</v>
      </c>
      <c r="AC65" s="7">
        <f t="shared" si="59"/>
        <v>13582.010638558702</v>
      </c>
      <c r="AD65" s="7">
        <f t="shared" si="58"/>
        <v>26993.648996209449</v>
      </c>
      <c r="AE65" s="7">
        <f t="shared" si="60"/>
        <v>11738.727803905897</v>
      </c>
    </row>
    <row r="66" spans="1:31" x14ac:dyDescent="0.25">
      <c r="A66" s="6" t="str">
        <f t="shared" si="3"/>
        <v>2018 Kvartal 3</v>
      </c>
      <c r="B66" s="1">
        <f t="shared" si="12"/>
        <v>2018</v>
      </c>
      <c r="C66" s="1" t="str">
        <f t="shared" si="13"/>
        <v>Kvartal 3</v>
      </c>
      <c r="D66" s="7">
        <v>16884.530411691601</v>
      </c>
      <c r="E66" s="7">
        <v>5577.6340968248132</v>
      </c>
      <c r="F66" s="7">
        <v>9764.1626155132926</v>
      </c>
      <c r="G66" s="7">
        <v>4368.3081109134419</v>
      </c>
      <c r="H66" s="7">
        <v>56.927196609519449</v>
      </c>
      <c r="I66" s="7">
        <v>3264.0658915842396</v>
      </c>
      <c r="J66" s="7">
        <v>8296.7038831537029</v>
      </c>
      <c r="K66" s="7">
        <v>2095.5192352414892</v>
      </c>
      <c r="L66" s="7">
        <v>3188.2173827271486</v>
      </c>
      <c r="M66" s="7">
        <v>1341.7248942174895</v>
      </c>
      <c r="N66" s="7">
        <v>8587.8265285378984</v>
      </c>
      <c r="O66" s="7">
        <v>3482.114861583324</v>
      </c>
      <c r="P66" s="7">
        <v>6575.9452327861454</v>
      </c>
      <c r="Q66" s="7">
        <v>3026.5832166959522</v>
      </c>
      <c r="R66" s="7">
        <f t="shared" si="61"/>
        <v>69521.346506009024</v>
      </c>
      <c r="S66" s="7">
        <f t="shared" si="62"/>
        <v>22684.931638511545</v>
      </c>
      <c r="T66" s="7">
        <f t="shared" si="63"/>
        <v>40256.478765917833</v>
      </c>
      <c r="U66" s="7">
        <f t="shared" si="64"/>
        <v>17876.33016766961</v>
      </c>
      <c r="V66" s="7">
        <f t="shared" si="65"/>
        <v>241.72701913325528</v>
      </c>
      <c r="W66" s="7">
        <f t="shared" si="66"/>
        <v>13442.844637155933</v>
      </c>
      <c r="X66" s="7">
        <f t="shared" si="67"/>
        <v>32865.324626086862</v>
      </c>
      <c r="Y66" s="7">
        <f t="shared" si="68"/>
        <v>8873.8555418732412</v>
      </c>
      <c r="Z66" s="7">
        <f t="shared" si="69"/>
        <v>12330.740988376298</v>
      </c>
      <c r="AA66" s="7">
        <f t="shared" si="70"/>
        <v>5783.4347008911873</v>
      </c>
      <c r="AB66" s="7">
        <f t="shared" si="57"/>
        <v>36656.021879922162</v>
      </c>
      <c r="AC66" s="7">
        <f t="shared" si="59"/>
        <v>13811.076096638308</v>
      </c>
      <c r="AD66" s="7">
        <f t="shared" si="58"/>
        <v>27925.737777541537</v>
      </c>
      <c r="AE66" s="7">
        <f t="shared" si="60"/>
        <v>12092.895466778424</v>
      </c>
    </row>
    <row r="67" spans="1:31" x14ac:dyDescent="0.25">
      <c r="A67" s="6" t="str">
        <f t="shared" si="3"/>
        <v>2018 Kvartal 4</v>
      </c>
      <c r="B67" s="1">
        <f t="shared" si="12"/>
        <v>2018</v>
      </c>
      <c r="C67" s="1" t="str">
        <f t="shared" si="13"/>
        <v>Kvartal 4</v>
      </c>
      <c r="D67" s="7">
        <v>17846.54059264754</v>
      </c>
      <c r="E67" s="7">
        <v>5903.542577011006</v>
      </c>
      <c r="F67" s="7">
        <v>10478.419554434366</v>
      </c>
      <c r="G67" s="7">
        <v>4679.6467282707144</v>
      </c>
      <c r="H67" s="7">
        <v>66.378493906735571</v>
      </c>
      <c r="I67" s="7">
        <v>3524.5941233158082</v>
      </c>
      <c r="J67" s="7">
        <v>8655.6160534667633</v>
      </c>
      <c r="K67" s="7">
        <v>2167.6041177454463</v>
      </c>
      <c r="L67" s="7">
        <v>3331.6695927085211</v>
      </c>
      <c r="M67" s="7">
        <v>1408.3298774694465</v>
      </c>
      <c r="N67" s="7">
        <v>9190.9245391807763</v>
      </c>
      <c r="O67" s="7">
        <v>3735.9384592655597</v>
      </c>
      <c r="P67" s="7">
        <v>7146.7499617258436</v>
      </c>
      <c r="Q67" s="7">
        <v>3271.3168508012682</v>
      </c>
      <c r="R67" s="7">
        <f t="shared" si="61"/>
        <v>69122.791395014749</v>
      </c>
      <c r="S67" s="7">
        <f t="shared" si="62"/>
        <v>22794.306069131799</v>
      </c>
      <c r="T67" s="7">
        <f t="shared" si="63"/>
        <v>41086.288395014744</v>
      </c>
      <c r="U67" s="7">
        <f t="shared" si="64"/>
        <v>18142.940671731798</v>
      </c>
      <c r="V67" s="7">
        <f t="shared" si="65"/>
        <v>246.49039284230639</v>
      </c>
      <c r="W67" s="7">
        <f t="shared" si="66"/>
        <v>13546.798247255469</v>
      </c>
      <c r="X67" s="7">
        <f t="shared" si="67"/>
        <v>33114.79804440638</v>
      </c>
      <c r="Y67" s="7">
        <f t="shared" si="68"/>
        <v>8803.320460039773</v>
      </c>
      <c r="Z67" s="7">
        <f t="shared" si="69"/>
        <v>12577.133044406386</v>
      </c>
      <c r="AA67" s="7">
        <f t="shared" si="70"/>
        <v>5783.9704242397738</v>
      </c>
      <c r="AB67" s="7">
        <f t="shared" si="57"/>
        <v>36007.993350608362</v>
      </c>
      <c r="AC67" s="7">
        <f t="shared" si="59"/>
        <v>13990.985609092026</v>
      </c>
      <c r="AD67" s="7">
        <f t="shared" si="58"/>
        <v>28509.155350608358</v>
      </c>
      <c r="AE67" s="7">
        <f t="shared" si="60"/>
        <v>12358.970247492025</v>
      </c>
    </row>
    <row r="68" spans="1:31" x14ac:dyDescent="0.25">
      <c r="A68" s="6" t="str">
        <f t="shared" si="3"/>
        <v>2019 Kvartal 1</v>
      </c>
      <c r="B68" s="1">
        <f t="shared" si="12"/>
        <v>2019</v>
      </c>
      <c r="C68" s="1" t="str">
        <f t="shared" si="13"/>
        <v>Kvartal 1</v>
      </c>
      <c r="D68" s="7">
        <v>16938.711358396635</v>
      </c>
      <c r="E68" s="7">
        <v>5509.7733733097457</v>
      </c>
      <c r="F68" s="7">
        <v>10397.83569491474</v>
      </c>
      <c r="G68" s="7">
        <v>4407.5044573104133</v>
      </c>
      <c r="H68" s="7">
        <v>65.885488799323397</v>
      </c>
      <c r="I68" s="7">
        <v>3540.4796253853756</v>
      </c>
      <c r="J68" s="7">
        <v>7898.3853270996033</v>
      </c>
      <c r="K68" s="7">
        <v>2090.9409505208623</v>
      </c>
      <c r="L68" s="7">
        <v>2962.6666123820596</v>
      </c>
      <c r="M68" s="7">
        <v>1361.8134021512453</v>
      </c>
      <c r="N68" s="7">
        <v>9040.3260312970306</v>
      </c>
      <c r="O68" s="7">
        <v>3418.8324227888834</v>
      </c>
      <c r="P68" s="7">
        <v>7435.1690825326787</v>
      </c>
      <c r="Q68" s="7">
        <v>3045.6910551591682</v>
      </c>
      <c r="R68" s="7">
        <f t="shared" si="61"/>
        <v>68600.989243337535</v>
      </c>
      <c r="S68" s="7">
        <f t="shared" si="62"/>
        <v>22617.733966930497</v>
      </c>
      <c r="T68" s="7">
        <f t="shared" si="63"/>
        <v>41029.106417748066</v>
      </c>
      <c r="U68" s="7">
        <f t="shared" si="64"/>
        <v>18004.122010292609</v>
      </c>
      <c r="V68" s="7">
        <f t="shared" si="65"/>
        <v>251.45011843144607</v>
      </c>
      <c r="W68" s="7">
        <f t="shared" si="66"/>
        <v>13783.394405867526</v>
      </c>
      <c r="X68" s="7">
        <f t="shared" si="67"/>
        <v>32790.863417487803</v>
      </c>
      <c r="Y68" s="7">
        <f t="shared" si="68"/>
        <v>8630.3160096291067</v>
      </c>
      <c r="Z68" s="7">
        <f t="shared" si="69"/>
        <v>12622.0349564853</v>
      </c>
      <c r="AA68" s="7">
        <f t="shared" si="70"/>
        <v>5670.7013547594897</v>
      </c>
      <c r="AB68" s="7">
        <f t="shared" si="57"/>
        <v>35810.125825849726</v>
      </c>
      <c r="AC68" s="7">
        <f t="shared" si="59"/>
        <v>13987.417957301393</v>
      </c>
      <c r="AD68" s="7">
        <f t="shared" si="58"/>
        <v>28407.071461262763</v>
      </c>
      <c r="AE68" s="7">
        <f t="shared" si="60"/>
        <v>12333.420655533117</v>
      </c>
    </row>
    <row r="69" spans="1:31" x14ac:dyDescent="0.25">
      <c r="A69" s="6" t="str">
        <f t="shared" ref="A69:A76" si="71">CONCATENATE(B69," ",C69)</f>
        <v>2019 Kvartal 2</v>
      </c>
      <c r="B69" s="1">
        <f t="shared" si="12"/>
        <v>2019</v>
      </c>
      <c r="C69" s="1" t="str">
        <f t="shared" si="13"/>
        <v>Kvartal 2</v>
      </c>
      <c r="D69" s="7">
        <v>17647.492720144724</v>
      </c>
      <c r="E69" s="7">
        <v>5641.6115375702657</v>
      </c>
      <c r="F69" s="7">
        <v>10306.712767273184</v>
      </c>
      <c r="G69" s="7">
        <v>4430.1560629718069</v>
      </c>
      <c r="H69" s="7">
        <v>66.840249208460662</v>
      </c>
      <c r="I69" s="7">
        <v>3692.2477037765625</v>
      </c>
      <c r="J69" s="7">
        <v>8479.9517068117129</v>
      </c>
      <c r="K69" s="7">
        <v>2254.0226593042598</v>
      </c>
      <c r="L69" s="7">
        <v>3030.6567698350141</v>
      </c>
      <c r="M69" s="7">
        <v>1449.7351260582593</v>
      </c>
      <c r="N69" s="7">
        <v>9167.5410133330115</v>
      </c>
      <c r="O69" s="7">
        <v>3387.5888782660058</v>
      </c>
      <c r="P69" s="7">
        <v>7276.0559974381713</v>
      </c>
      <c r="Q69" s="7">
        <v>2980.4209369135478</v>
      </c>
      <c r="R69" s="7">
        <f t="shared" si="61"/>
        <v>69317.2750828805</v>
      </c>
      <c r="S69" s="7">
        <f t="shared" si="62"/>
        <v>22632.56158471583</v>
      </c>
      <c r="T69" s="7">
        <f t="shared" si="63"/>
        <v>40947.130632135581</v>
      </c>
      <c r="U69" s="7">
        <f t="shared" si="64"/>
        <v>17885.615359466377</v>
      </c>
      <c r="V69" s="7">
        <f t="shared" si="65"/>
        <v>256.03142852403909</v>
      </c>
      <c r="W69" s="7">
        <f t="shared" si="66"/>
        <v>14021.387344061985</v>
      </c>
      <c r="X69" s="7">
        <f t="shared" si="67"/>
        <v>33330.656970531782</v>
      </c>
      <c r="Y69" s="7">
        <f t="shared" si="68"/>
        <v>8608.0869628120563</v>
      </c>
      <c r="Z69" s="7">
        <f t="shared" si="69"/>
        <v>12513.210357652742</v>
      </c>
      <c r="AA69" s="7">
        <f t="shared" si="70"/>
        <v>5561.6032998964401</v>
      </c>
      <c r="AB69" s="7">
        <f t="shared" si="57"/>
        <v>35986.618112348719</v>
      </c>
      <c r="AC69" s="7">
        <f t="shared" si="59"/>
        <v>14024.474621903772</v>
      </c>
      <c r="AD69" s="7">
        <f t="shared" si="58"/>
        <v>28433.92027448284</v>
      </c>
      <c r="AE69" s="7">
        <f t="shared" si="60"/>
        <v>12324.012059569935</v>
      </c>
    </row>
    <row r="70" spans="1:31" x14ac:dyDescent="0.25">
      <c r="A70" s="6" t="str">
        <f t="shared" si="71"/>
        <v>2019 Kvartal 3</v>
      </c>
      <c r="B70" s="1">
        <f t="shared" si="12"/>
        <v>2019</v>
      </c>
      <c r="C70" s="1" t="str">
        <f t="shared" si="13"/>
        <v>Kvartal 3</v>
      </c>
      <c r="D70" s="7">
        <v>16553.158702764591</v>
      </c>
      <c r="E70" s="7">
        <v>5486.3947129451944</v>
      </c>
      <c r="F70" s="7">
        <v>9739.9702921327171</v>
      </c>
      <c r="G70" s="7">
        <v>4341.9975582756379</v>
      </c>
      <c r="H70" s="7">
        <v>62.979340322452664</v>
      </c>
      <c r="I70" s="7">
        <v>3619.7207610235773</v>
      </c>
      <c r="J70" s="7">
        <v>8178.5170703989652</v>
      </c>
      <c r="K70" s="7">
        <v>2143.0397677314677</v>
      </c>
      <c r="L70" s="7">
        <v>3243.9037855257197</v>
      </c>
      <c r="M70" s="7">
        <v>1395.2678883653055</v>
      </c>
      <c r="N70" s="7">
        <v>8374.6416323656267</v>
      </c>
      <c r="O70" s="7">
        <v>3343.3549452137268</v>
      </c>
      <c r="P70" s="7">
        <v>6496.0665066069996</v>
      </c>
      <c r="Q70" s="7">
        <v>2946.7296699103326</v>
      </c>
      <c r="R70" s="7">
        <f t="shared" si="61"/>
        <v>68985.903373953493</v>
      </c>
      <c r="S70" s="7">
        <f t="shared" si="62"/>
        <v>22541.322200836214</v>
      </c>
      <c r="T70" s="7">
        <f t="shared" si="63"/>
        <v>40922.938308755009</v>
      </c>
      <c r="U70" s="7">
        <f t="shared" si="64"/>
        <v>17859.304806828572</v>
      </c>
      <c r="V70" s="7">
        <f t="shared" si="65"/>
        <v>262.08357223697232</v>
      </c>
      <c r="W70" s="7">
        <f t="shared" si="66"/>
        <v>14377.042213501325</v>
      </c>
      <c r="X70" s="7">
        <f t="shared" si="67"/>
        <v>33212.470157777047</v>
      </c>
      <c r="Y70" s="7">
        <f t="shared" si="68"/>
        <v>8655.6074953020361</v>
      </c>
      <c r="Z70" s="7">
        <f t="shared" si="69"/>
        <v>12568.896760451315</v>
      </c>
      <c r="AA70" s="7">
        <f t="shared" si="70"/>
        <v>5615.1462940442561</v>
      </c>
      <c r="AB70" s="7">
        <f t="shared" si="57"/>
        <v>35773.433216176447</v>
      </c>
      <c r="AC70" s="7">
        <f t="shared" si="59"/>
        <v>13885.714705534176</v>
      </c>
      <c r="AD70" s="7">
        <f t="shared" si="58"/>
        <v>28354.041548303692</v>
      </c>
      <c r="AE70" s="7">
        <f t="shared" si="60"/>
        <v>12244.158512784317</v>
      </c>
    </row>
    <row r="71" spans="1:31" x14ac:dyDescent="0.25">
      <c r="A71" s="6" t="str">
        <f t="shared" si="71"/>
        <v>2019 Kvartal 4</v>
      </c>
      <c r="B71" s="1">
        <f t="shared" si="12"/>
        <v>2019</v>
      </c>
      <c r="C71" s="1" t="str">
        <f t="shared" si="13"/>
        <v>Kvartal 4</v>
      </c>
      <c r="D71" s="7">
        <v>17080.691013870881</v>
      </c>
      <c r="E71" s="7">
        <v>5584.2860506688357</v>
      </c>
      <c r="F71" s="7">
        <v>10170.600040856192</v>
      </c>
      <c r="G71" s="7">
        <v>4427.1341379361838</v>
      </c>
      <c r="H71" s="7">
        <v>68.897710937091901</v>
      </c>
      <c r="I71" s="7">
        <v>3764.7591439351249</v>
      </c>
      <c r="J71" s="7">
        <v>8301.4046046285475</v>
      </c>
      <c r="K71" s="7">
        <v>2161.4965974660681</v>
      </c>
      <c r="L71" s="7">
        <v>3147.9315411960379</v>
      </c>
      <c r="M71" s="7">
        <v>1375.6647700478477</v>
      </c>
      <c r="N71" s="7">
        <v>8779.2864092423333</v>
      </c>
      <c r="O71" s="7">
        <v>3422.7894532027676</v>
      </c>
      <c r="P71" s="7">
        <v>7022.6684996601543</v>
      </c>
      <c r="Q71" s="7">
        <v>3051.4693678883359</v>
      </c>
      <c r="R71" s="7">
        <f t="shared" si="61"/>
        <v>68220.05379517682</v>
      </c>
      <c r="S71" s="7">
        <f t="shared" si="62"/>
        <v>22222.065674494042</v>
      </c>
      <c r="T71" s="7">
        <f t="shared" si="63"/>
        <v>40615.118795176837</v>
      </c>
      <c r="U71" s="7">
        <f t="shared" si="64"/>
        <v>17606.792216494043</v>
      </c>
      <c r="V71" s="7">
        <f t="shared" si="65"/>
        <v>264.6027892673286</v>
      </c>
      <c r="W71" s="7">
        <f t="shared" si="66"/>
        <v>14617.207234120642</v>
      </c>
      <c r="X71" s="7">
        <f t="shared" si="67"/>
        <v>32858.258708938825</v>
      </c>
      <c r="Y71" s="7">
        <f t="shared" si="68"/>
        <v>8649.499975022658</v>
      </c>
      <c r="Z71" s="7">
        <f>IF(L71&gt;0,SUM(L68:L71),"")</f>
        <v>12385.15870893883</v>
      </c>
      <c r="AA71" s="7">
        <f t="shared" si="70"/>
        <v>5582.4811866226582</v>
      </c>
      <c r="AB71" s="7">
        <f t="shared" si="57"/>
        <v>35361.795086238002</v>
      </c>
      <c r="AC71" s="7">
        <f t="shared" si="59"/>
        <v>13572.565699471383</v>
      </c>
      <c r="AD71" s="7">
        <f t="shared" si="58"/>
        <v>28229.960086238003</v>
      </c>
      <c r="AE71" s="7">
        <f t="shared" si="60"/>
        <v>12024.311029871385</v>
      </c>
    </row>
    <row r="72" spans="1:31" x14ac:dyDescent="0.25">
      <c r="A72" s="6" t="str">
        <f t="shared" si="71"/>
        <v>2020 Kvartal 1</v>
      </c>
      <c r="B72" s="1">
        <f t="shared" si="12"/>
        <v>2020</v>
      </c>
      <c r="C72" s="1" t="str">
        <f t="shared" si="13"/>
        <v>Kvartal 1</v>
      </c>
      <c r="D72" s="7">
        <v>17755.323933107415</v>
      </c>
      <c r="E72" s="7">
        <v>5650.9148285538504</v>
      </c>
      <c r="F72" s="7">
        <v>10776.052325058561</v>
      </c>
      <c r="G72" s="7">
        <v>4519.8281844587209</v>
      </c>
      <c r="H72" s="7">
        <v>63.109023250312752</v>
      </c>
      <c r="I72" s="7">
        <v>3324.3827272134117</v>
      </c>
      <c r="J72" s="7">
        <v>8336.8928147589213</v>
      </c>
      <c r="K72" s="7">
        <v>2041.9830576371062</v>
      </c>
      <c r="L72" s="7">
        <v>3518.0161619810751</v>
      </c>
      <c r="M72" s="7">
        <v>1353.7978855356189</v>
      </c>
      <c r="N72" s="7">
        <v>9418.4311183484933</v>
      </c>
      <c r="O72" s="7">
        <v>3608.9317709167444</v>
      </c>
      <c r="P72" s="7">
        <v>7258.0361630774851</v>
      </c>
      <c r="Q72" s="7">
        <v>3166.0302989231031</v>
      </c>
      <c r="R72" s="7">
        <f t="shared" si="61"/>
        <v>69036.666369887607</v>
      </c>
      <c r="S72" s="7">
        <f t="shared" si="62"/>
        <v>22363.207129738144</v>
      </c>
      <c r="T72" s="7">
        <f t="shared" si="63"/>
        <v>40993.335425320649</v>
      </c>
      <c r="U72" s="7">
        <f t="shared" si="64"/>
        <v>17719.115943642351</v>
      </c>
      <c r="V72" s="7">
        <f>IF(H72&gt;0,SUM(H69:H72),"")</f>
        <v>261.82632371831801</v>
      </c>
      <c r="W72" s="7">
        <f t="shared" si="66"/>
        <v>14401.110335948677</v>
      </c>
      <c r="X72" s="7">
        <f t="shared" si="67"/>
        <v>33296.766196598146</v>
      </c>
      <c r="Y72" s="7">
        <f t="shared" si="68"/>
        <v>8600.5420821389016</v>
      </c>
      <c r="Z72" s="7">
        <f t="shared" si="69"/>
        <v>12940.508258537848</v>
      </c>
      <c r="AA72" s="7">
        <f t="shared" si="70"/>
        <v>5574.4656700070309</v>
      </c>
      <c r="AB72" s="7">
        <f t="shared" si="57"/>
        <v>35739.900173289469</v>
      </c>
      <c r="AC72" s="7">
        <f t="shared" si="59"/>
        <v>13762.665047599245</v>
      </c>
      <c r="AD72" s="7">
        <f t="shared" si="58"/>
        <v>28052.827166782812</v>
      </c>
      <c r="AE72" s="7">
        <f t="shared" si="60"/>
        <v>12144.650273635318</v>
      </c>
    </row>
    <row r="73" spans="1:31" x14ac:dyDescent="0.25">
      <c r="A73" s="6" t="str">
        <f t="shared" si="71"/>
        <v>2020 Kvartal 2</v>
      </c>
      <c r="B73" s="1">
        <f t="shared" ref="B73:B89" si="72">B69+1</f>
        <v>2020</v>
      </c>
      <c r="C73" s="1" t="str">
        <f t="shared" ref="C73:C89" si="73">C69</f>
        <v>Kvartal 2</v>
      </c>
      <c r="D73" s="7">
        <v>17283.080879795154</v>
      </c>
      <c r="E73" s="7">
        <v>5500.334091792557</v>
      </c>
      <c r="F73" s="7">
        <v>10463.570861472366</v>
      </c>
      <c r="G73" s="7">
        <v>4400.6163192589211</v>
      </c>
      <c r="H73" s="7">
        <v>30.623929976446163</v>
      </c>
      <c r="I73" s="7">
        <v>1250.4881724884658</v>
      </c>
      <c r="J73" s="7">
        <v>8494.6297537496193</v>
      </c>
      <c r="K73" s="7">
        <v>2093.2655230575378</v>
      </c>
      <c r="L73" s="7">
        <v>3575.5391121286325</v>
      </c>
      <c r="M73" s="7">
        <v>1393.2333397841001</v>
      </c>
      <c r="N73" s="7">
        <v>8788.4511260455347</v>
      </c>
      <c r="O73" s="7">
        <v>3407.0685687350192</v>
      </c>
      <c r="P73" s="7">
        <v>6888.0317493437324</v>
      </c>
      <c r="Q73" s="7">
        <v>3007.3829794748208</v>
      </c>
      <c r="R73" s="7">
        <f t="shared" si="61"/>
        <v>68672.254529538041</v>
      </c>
      <c r="S73" s="7">
        <f t="shared" si="62"/>
        <v>22221.929683960436</v>
      </c>
      <c r="T73" s="7">
        <f t="shared" si="63"/>
        <v>41150.193519519831</v>
      </c>
      <c r="U73" s="7">
        <f t="shared" si="64"/>
        <v>17689.576199929463</v>
      </c>
      <c r="V73" s="7">
        <f t="shared" si="65"/>
        <v>225.6100044863035</v>
      </c>
      <c r="W73" s="7">
        <f t="shared" si="66"/>
        <v>11959.350804660578</v>
      </c>
      <c r="X73" s="7">
        <f t="shared" si="67"/>
        <v>33311.444243536054</v>
      </c>
      <c r="Y73" s="7">
        <f t="shared" si="68"/>
        <v>8439.7849458921792</v>
      </c>
      <c r="Z73" s="7">
        <f t="shared" si="69"/>
        <v>13485.390600831464</v>
      </c>
      <c r="AA73" s="7">
        <f t="shared" si="70"/>
        <v>5517.9638837328721</v>
      </c>
      <c r="AB73" s="7">
        <f t="shared" si="57"/>
        <v>35360.810286001986</v>
      </c>
      <c r="AC73" s="7">
        <f t="shared" si="59"/>
        <v>13782.144738068258</v>
      </c>
      <c r="AD73" s="7">
        <f t="shared" si="58"/>
        <v>27664.802918688372</v>
      </c>
      <c r="AE73" s="7">
        <f t="shared" si="60"/>
        <v>12171.612316196592</v>
      </c>
    </row>
    <row r="74" spans="1:31" x14ac:dyDescent="0.25">
      <c r="A74" s="6" t="str">
        <f t="shared" si="71"/>
        <v>2020 Kvartal 3</v>
      </c>
      <c r="B74" s="1">
        <f t="shared" si="72"/>
        <v>2020</v>
      </c>
      <c r="C74" s="1" t="str">
        <f t="shared" si="73"/>
        <v>Kvartal 3</v>
      </c>
      <c r="D74" s="7">
        <v>17203.185164073908</v>
      </c>
      <c r="E74" s="7">
        <v>5395.986881468436</v>
      </c>
      <c r="F74" s="7">
        <v>9871.2131282936971</v>
      </c>
      <c r="G74" s="7">
        <v>4166.8279104445555</v>
      </c>
      <c r="H74" s="7">
        <v>38.25467652794736</v>
      </c>
      <c r="I74" s="7">
        <v>1892.3505137290099</v>
      </c>
      <c r="J74" s="7">
        <v>8433.1663974625444</v>
      </c>
      <c r="K74" s="7">
        <v>1898.0614711064077</v>
      </c>
      <c r="L74" s="7">
        <v>3319.2374143419315</v>
      </c>
      <c r="M74" s="7">
        <v>1185.5505296039917</v>
      </c>
      <c r="N74" s="7">
        <v>8770.0187666113634</v>
      </c>
      <c r="O74" s="7">
        <v>3497.9254103620283</v>
      </c>
      <c r="P74" s="7">
        <v>6551.9757139517642</v>
      </c>
      <c r="Q74" s="7">
        <v>2981.2773808405641</v>
      </c>
      <c r="R74" s="7">
        <f>IF(D74&gt;0,SUM(D71:D74),"")</f>
        <v>69322.280990847357</v>
      </c>
      <c r="S74" s="7">
        <f t="shared" si="62"/>
        <v>22131.521852483682</v>
      </c>
      <c r="T74" s="7">
        <f t="shared" si="63"/>
        <v>41281.436355680817</v>
      </c>
      <c r="U74" s="7">
        <f t="shared" si="64"/>
        <v>17514.406552098382</v>
      </c>
      <c r="V74" s="7">
        <f t="shared" si="65"/>
        <v>200.88534069179818</v>
      </c>
      <c r="W74" s="7">
        <f t="shared" si="66"/>
        <v>10231.980557366012</v>
      </c>
      <c r="X74" s="7">
        <f t="shared" si="67"/>
        <v>33566.093570599638</v>
      </c>
      <c r="Y74" s="7">
        <f t="shared" si="68"/>
        <v>8194.8066492671205</v>
      </c>
      <c r="Z74" s="7">
        <f t="shared" si="69"/>
        <v>13560.724229647676</v>
      </c>
      <c r="AA74" s="7">
        <f t="shared" si="70"/>
        <v>5308.2465249715588</v>
      </c>
      <c r="AB74" s="7">
        <f t="shared" si="57"/>
        <v>35756.187420247727</v>
      </c>
      <c r="AC74" s="7">
        <f t="shared" si="59"/>
        <v>13936.71520321656</v>
      </c>
      <c r="AD74" s="7">
        <f t="shared" si="58"/>
        <v>27720.712126033137</v>
      </c>
      <c r="AE74" s="7">
        <f t="shared" si="60"/>
        <v>12206.160027126823</v>
      </c>
    </row>
    <row r="75" spans="1:31" x14ac:dyDescent="0.25">
      <c r="A75" s="6" t="str">
        <f t="shared" si="71"/>
        <v>2020 Kvartal 4</v>
      </c>
      <c r="B75" s="1">
        <f t="shared" si="72"/>
        <v>2020</v>
      </c>
      <c r="C75" s="1" t="str">
        <f t="shared" si="73"/>
        <v>Kvartal 4</v>
      </c>
      <c r="D75" s="7">
        <v>17563.40290591439</v>
      </c>
      <c r="E75" s="7">
        <v>5546.6621771997807</v>
      </c>
      <c r="F75" s="7">
        <v>10336.875568066243</v>
      </c>
      <c r="G75" s="7">
        <v>4351.8897384524253</v>
      </c>
      <c r="H75" s="7">
        <v>37.175369211880714</v>
      </c>
      <c r="I75" s="7">
        <v>1661.5232512607104</v>
      </c>
      <c r="J75" s="7">
        <v>8304.1219956020395</v>
      </c>
      <c r="K75" s="7">
        <v>1989.6815856871674</v>
      </c>
      <c r="L75" s="7">
        <v>3361.9212731214839</v>
      </c>
      <c r="M75" s="7">
        <v>1282.9794887645085</v>
      </c>
      <c r="N75" s="7">
        <v>9259.2809103123509</v>
      </c>
      <c r="O75" s="7">
        <v>3556.9805915126135</v>
      </c>
      <c r="P75" s="7">
        <v>6974.9542949447596</v>
      </c>
      <c r="Q75" s="7">
        <v>3068.9102496879173</v>
      </c>
      <c r="R75" s="7">
        <f t="shared" ref="R75:AA75" si="74">IF(D75&gt;0,SUM(D72:D75),"")</f>
        <v>69804.992882890874</v>
      </c>
      <c r="S75" s="7">
        <f t="shared" si="74"/>
        <v>22093.897979014626</v>
      </c>
      <c r="T75" s="7">
        <f t="shared" si="74"/>
        <v>41447.711882890871</v>
      </c>
      <c r="U75" s="7">
        <f t="shared" si="74"/>
        <v>17439.162152614623</v>
      </c>
      <c r="V75" s="7">
        <f t="shared" si="74"/>
        <v>169.162998966587</v>
      </c>
      <c r="W75" s="7">
        <f t="shared" si="74"/>
        <v>8128.7446646915978</v>
      </c>
      <c r="X75" s="7">
        <f t="shared" si="74"/>
        <v>33568.810961573123</v>
      </c>
      <c r="Y75" s="7">
        <f t="shared" si="74"/>
        <v>8022.9916374882196</v>
      </c>
      <c r="Z75" s="7">
        <f t="shared" si="74"/>
        <v>13774.713961573121</v>
      </c>
      <c r="AA75" s="7">
        <f t="shared" si="74"/>
        <v>5215.5612436882193</v>
      </c>
      <c r="AB75" s="7">
        <f t="shared" si="57"/>
        <v>36236.181921317744</v>
      </c>
      <c r="AC75" s="7">
        <f t="shared" si="59"/>
        <v>14070.906341526406</v>
      </c>
      <c r="AD75" s="7">
        <f t="shared" si="58"/>
        <v>27672.997921317743</v>
      </c>
      <c r="AE75" s="7">
        <f t="shared" si="60"/>
        <v>12223.600908926404</v>
      </c>
    </row>
    <row r="76" spans="1:31" x14ac:dyDescent="0.25">
      <c r="A76" s="6" t="str">
        <f t="shared" si="71"/>
        <v>2021 Kvartal 1</v>
      </c>
      <c r="B76" s="1">
        <f t="shared" si="72"/>
        <v>2021</v>
      </c>
      <c r="C76" s="1" t="str">
        <f t="shared" si="73"/>
        <v>Kvartal 1</v>
      </c>
      <c r="D76" s="7">
        <v>17221.504836400716</v>
      </c>
      <c r="E76" s="7">
        <v>5476.4267369067065</v>
      </c>
      <c r="F76" s="7">
        <v>10627.505174132313</v>
      </c>
      <c r="G76" s="7">
        <v>4412.9950367649117</v>
      </c>
      <c r="H76" s="7">
        <v>31.339034458073513</v>
      </c>
      <c r="I76" s="7">
        <v>1311.1973068813061</v>
      </c>
      <c r="J76" s="7">
        <v>8003.2113876044305</v>
      </c>
      <c r="K76" s="7">
        <v>2065.9463767129937</v>
      </c>
      <c r="L76" s="7">
        <v>3226.1181673774049</v>
      </c>
      <c r="M76" s="7">
        <v>1400.1683781976235</v>
      </c>
      <c r="N76" s="7">
        <v>9218.2934487962848</v>
      </c>
      <c r="O76" s="7">
        <v>3410.4803601937128</v>
      </c>
      <c r="P76" s="7">
        <v>7401.3870067549069</v>
      </c>
      <c r="Q76" s="7">
        <v>3012.8266585672877</v>
      </c>
      <c r="R76" s="7">
        <f t="shared" ref="R76" si="75">IF(D76&gt;0,SUM(D73:D76),"")</f>
        <v>69271.173786184168</v>
      </c>
      <c r="S76" s="7">
        <f t="shared" ref="S76" si="76">IF(E76&gt;0,SUM(E73:E76),"")</f>
        <v>21919.409887367481</v>
      </c>
      <c r="T76" s="7">
        <f t="shared" ref="T76" si="77">IF(F76&gt;0,SUM(F73:F76),"")</f>
        <v>41299.164731964622</v>
      </c>
      <c r="U76" s="7">
        <f t="shared" ref="U76" si="78">IF(G76&gt;0,SUM(G73:G76),"")</f>
        <v>17332.329004920812</v>
      </c>
      <c r="V76" s="7">
        <f t="shared" ref="V76" si="79">IF(H76&gt;0,SUM(H73:H76),"")</f>
        <v>137.39301017434775</v>
      </c>
      <c r="W76" s="7">
        <f t="shared" ref="W76" si="80">IF(I76&gt;0,SUM(I73:I76),"")</f>
        <v>6115.5592443594924</v>
      </c>
      <c r="X76" s="7">
        <f t="shared" ref="X76" si="81">IF(J76&gt;0,SUM(J73:J76),"")</f>
        <v>33235.129534418629</v>
      </c>
      <c r="Y76" s="7">
        <f t="shared" ref="Y76" si="82">IF(K76&gt;0,SUM(K73:K76),"")</f>
        <v>8046.9549565641064</v>
      </c>
      <c r="Z76" s="7">
        <f t="shared" ref="Z76" si="83">IF(L76&gt;0,SUM(L73:L76),"")</f>
        <v>13482.815966969452</v>
      </c>
      <c r="AA76" s="7">
        <f t="shared" ref="AA76" si="84">IF(M76&gt;0,SUM(M73:M76),"")</f>
        <v>5261.9317363502232</v>
      </c>
      <c r="AB76" s="7">
        <f t="shared" ref="AB76" si="85">IF(N76&gt;0,SUM(N73:N76),"")</f>
        <v>36036.044251765532</v>
      </c>
      <c r="AC76" s="7">
        <f t="shared" ref="AC76" si="86">IF(O76&gt;0,SUM(O73:O76),"")</f>
        <v>13872.454930803375</v>
      </c>
      <c r="AD76" s="7">
        <f t="shared" ref="AD76" si="87">IF(P76&gt;0,SUM(P73:P76),"")</f>
        <v>27816.348764995164</v>
      </c>
      <c r="AE76" s="7">
        <f t="shared" ref="AE76" si="88">IF(Q76&gt;0,SUM(Q73:Q76),"")</f>
        <v>12070.39726857059</v>
      </c>
    </row>
    <row r="77" spans="1:31" x14ac:dyDescent="0.25">
      <c r="A77" s="6" t="str">
        <f t="shared" ref="A77:A87" si="89">CONCATENATE(B77," ",C77)</f>
        <v>2021 Kvartal 2</v>
      </c>
      <c r="B77" s="1">
        <f t="shared" si="72"/>
        <v>2021</v>
      </c>
      <c r="C77" s="1" t="str">
        <f t="shared" si="73"/>
        <v>Kvartal 2</v>
      </c>
      <c r="D77" s="7">
        <v>18556.291580651821</v>
      </c>
      <c r="E77" s="7">
        <v>6121.8067353285287</v>
      </c>
      <c r="F77" s="7">
        <v>11322.801497811573</v>
      </c>
      <c r="G77" s="7">
        <v>5009.0045783064343</v>
      </c>
      <c r="H77" s="7">
        <v>35.756635547307773</v>
      </c>
      <c r="I77" s="7">
        <v>1579.6141115986859</v>
      </c>
      <c r="J77" s="7">
        <v>8763.1891878154347</v>
      </c>
      <c r="K77" s="7">
        <v>2379.4030934814509</v>
      </c>
      <c r="L77" s="7">
        <v>3527.0208294321251</v>
      </c>
      <c r="M77" s="7">
        <v>1669.2947890583109</v>
      </c>
      <c r="N77" s="7">
        <v>9793.1023928363866</v>
      </c>
      <c r="O77" s="7">
        <v>3742.4036418470778</v>
      </c>
      <c r="P77" s="7">
        <v>7795.780668379447</v>
      </c>
      <c r="Q77" s="7">
        <v>3339.7097892481233</v>
      </c>
      <c r="R77" s="7">
        <f>IF(D77&gt;0,SUM(D74:D77),"")</f>
        <v>70544.384487040836</v>
      </c>
      <c r="S77" s="7">
        <f t="shared" ref="S77:S78" si="90">IF(E77&gt;0,SUM(E74:E77),"")</f>
        <v>22540.882530903451</v>
      </c>
      <c r="T77" s="7">
        <f t="shared" ref="T77:T78" si="91">IF(F77&gt;0,SUM(F74:F77),"")</f>
        <v>42158.395368303827</v>
      </c>
      <c r="U77" s="7">
        <f t="shared" ref="U77:U78" si="92">IF(G77&gt;0,SUM(G74:G77),"")</f>
        <v>17940.717263968327</v>
      </c>
      <c r="V77" s="7">
        <f t="shared" ref="V77:V78" si="93">IF(H77&gt;0,SUM(H74:H77),"")</f>
        <v>142.52571574520937</v>
      </c>
      <c r="W77" s="7">
        <f t="shared" ref="W77:W78" si="94">IF(I77&gt;0,SUM(I74:I77),"")</f>
        <v>6444.6851834697118</v>
      </c>
      <c r="X77" s="7">
        <f t="shared" ref="X77:X78" si="95">IF(J77&gt;0,SUM(J74:J77),"")</f>
        <v>33503.68896848445</v>
      </c>
      <c r="Y77" s="7">
        <f t="shared" ref="Y77:Y78" si="96">IF(K77&gt;0,SUM(K74:K77),"")</f>
        <v>8333.0925269880208</v>
      </c>
      <c r="Z77" s="7">
        <f t="shared" ref="Z77:Z78" si="97">IF(L77&gt;0,SUM(L74:L77),"")</f>
        <v>13434.297684272946</v>
      </c>
      <c r="AA77" s="7">
        <f t="shared" ref="AA77:AA78" si="98">IF(M77&gt;0,SUM(M74:M77),"")</f>
        <v>5537.9931856244348</v>
      </c>
      <c r="AB77" s="7">
        <f t="shared" ref="AB77:AB78" si="99">IF(N77&gt;0,SUM(N74:N77),"")</f>
        <v>37040.695518556386</v>
      </c>
      <c r="AC77" s="7">
        <f t="shared" ref="AC77:AC78" si="100">IF(O77&gt;0,SUM(O74:O77),"")</f>
        <v>14207.790003915434</v>
      </c>
      <c r="AD77" s="7">
        <f t="shared" ref="AD77:AD78" si="101">IF(P77&gt;0,SUM(P74:P77),"")</f>
        <v>28724.097684030879</v>
      </c>
      <c r="AE77" s="7">
        <f t="shared" ref="AE77:AE78" si="102">IF(Q77&gt;0,SUM(Q74:Q77),"")</f>
        <v>12402.724078343892</v>
      </c>
    </row>
    <row r="78" spans="1:31" x14ac:dyDescent="0.25">
      <c r="A78" s="6" t="str">
        <f t="shared" si="89"/>
        <v>2021 Kvartal 3</v>
      </c>
      <c r="B78" s="1">
        <f t="shared" si="72"/>
        <v>2021</v>
      </c>
      <c r="C78" s="1" t="str">
        <f t="shared" si="73"/>
        <v>Kvartal 3</v>
      </c>
      <c r="D78" s="7">
        <v>18357.009286108037</v>
      </c>
      <c r="E78" s="7">
        <v>5996.6876579271739</v>
      </c>
      <c r="F78" s="7">
        <v>10460.094666456585</v>
      </c>
      <c r="G78" s="7">
        <v>4738.4002609516556</v>
      </c>
      <c r="H78" s="7">
        <v>42.644905138174245</v>
      </c>
      <c r="I78" s="7">
        <v>2345.1685738416259</v>
      </c>
      <c r="J78" s="7">
        <v>9143.9474548082399</v>
      </c>
      <c r="K78" s="7">
        <v>2295.1665057508581</v>
      </c>
      <c r="L78" s="7">
        <v>3402.3939492912887</v>
      </c>
      <c r="M78" s="7">
        <v>1508.3740839780787</v>
      </c>
      <c r="N78" s="7">
        <v>9213.0618312997976</v>
      </c>
      <c r="O78" s="7">
        <v>3701.5211521763158</v>
      </c>
      <c r="P78" s="7">
        <v>7057.7007171652958</v>
      </c>
      <c r="Q78" s="7">
        <v>3230.0261769735762</v>
      </c>
      <c r="R78" s="7">
        <f t="shared" ref="R78" si="103">IF(D78&gt;0,SUM(D75:D78),"")</f>
        <v>71698.208609074965</v>
      </c>
      <c r="S78" s="7">
        <f t="shared" si="90"/>
        <v>23141.583307362191</v>
      </c>
      <c r="T78" s="7">
        <f t="shared" si="91"/>
        <v>42747.276906466715</v>
      </c>
      <c r="U78" s="7">
        <f t="shared" si="92"/>
        <v>18512.289614475427</v>
      </c>
      <c r="V78" s="7">
        <f t="shared" si="93"/>
        <v>146.91594435543624</v>
      </c>
      <c r="W78" s="7">
        <f t="shared" si="94"/>
        <v>6897.5032435823287</v>
      </c>
      <c r="X78" s="7">
        <f t="shared" si="95"/>
        <v>34214.470025830145</v>
      </c>
      <c r="Y78" s="7">
        <f t="shared" si="96"/>
        <v>8730.1975616324708</v>
      </c>
      <c r="Z78" s="7">
        <f t="shared" si="97"/>
        <v>13517.454219222303</v>
      </c>
      <c r="AA78" s="7">
        <f t="shared" si="98"/>
        <v>5860.8167399985214</v>
      </c>
      <c r="AB78" s="7">
        <f t="shared" si="99"/>
        <v>37483.73858324482</v>
      </c>
      <c r="AC78" s="7">
        <f t="shared" si="100"/>
        <v>14411.38574572972</v>
      </c>
      <c r="AD78" s="7">
        <f t="shared" si="101"/>
        <v>29229.82268724441</v>
      </c>
      <c r="AE78" s="7">
        <f t="shared" si="102"/>
        <v>12651.472874476905</v>
      </c>
    </row>
    <row r="79" spans="1:31" x14ac:dyDescent="0.25">
      <c r="A79" s="6" t="str">
        <f t="shared" si="89"/>
        <v>2021 Kvartal 4</v>
      </c>
      <c r="B79" s="1">
        <f t="shared" si="72"/>
        <v>2021</v>
      </c>
      <c r="C79" s="1" t="str">
        <f t="shared" si="73"/>
        <v>Kvartal 4</v>
      </c>
      <c r="D79" s="7">
        <v>18323.490214688034</v>
      </c>
      <c r="E79" s="7">
        <v>5853.9660353245026</v>
      </c>
      <c r="F79" s="7">
        <v>10267.436579448138</v>
      </c>
      <c r="G79" s="7">
        <v>4585.3736708639117</v>
      </c>
      <c r="H79" s="7">
        <v>54.749899430310471</v>
      </c>
      <c r="I79" s="7">
        <v>2791.5093052285351</v>
      </c>
      <c r="J79" s="7">
        <v>9335.7602641362537</v>
      </c>
      <c r="K79" s="7">
        <v>2263.2896886383892</v>
      </c>
      <c r="L79" s="7">
        <v>3365.9143482635409</v>
      </c>
      <c r="M79" s="7">
        <v>1448.5073171496786</v>
      </c>
      <c r="N79" s="7">
        <v>8987.7299505517803</v>
      </c>
      <c r="O79" s="7">
        <v>3590.6763466861134</v>
      </c>
      <c r="P79" s="7">
        <v>6901.5222311845991</v>
      </c>
      <c r="Q79" s="7">
        <v>3136.8663537142329</v>
      </c>
      <c r="R79" s="7">
        <f t="shared" ref="R79" si="104">IF(D79&gt;0,SUM(D76:D79),"")</f>
        <v>72458.295917848605</v>
      </c>
      <c r="S79" s="7">
        <f t="shared" ref="S79" si="105">IF(E79&gt;0,SUM(E76:E79),"")</f>
        <v>23448.887165486911</v>
      </c>
      <c r="T79" s="7">
        <f t="shared" ref="T79" si="106">IF(F79&gt;0,SUM(F76:F79),"")</f>
        <v>42677.837917848607</v>
      </c>
      <c r="U79" s="7">
        <f t="shared" ref="U79" si="107">IF(G79&gt;0,SUM(G76:G79),"")</f>
        <v>18745.773546886914</v>
      </c>
      <c r="V79" s="7">
        <f t="shared" ref="V79" si="108">IF(H79&gt;0,SUM(H76:H79),"")</f>
        <v>164.49047457386601</v>
      </c>
      <c r="W79" s="7">
        <f t="shared" ref="W79" si="109">IF(I79&gt;0,SUM(I76:I79),"")</f>
        <v>8027.4892975501534</v>
      </c>
      <c r="X79" s="7">
        <f t="shared" ref="X79" si="110">IF(J79&gt;0,SUM(J76:J79),"")</f>
        <v>35246.108294364356</v>
      </c>
      <c r="Y79" s="7">
        <f t="shared" ref="Y79" si="111">IF(K79&gt;0,SUM(K76:K79),"")</f>
        <v>9003.8056645836914</v>
      </c>
      <c r="Z79" s="7">
        <f t="shared" ref="Z79" si="112">IF(L79&gt;0,SUM(L76:L79),"")</f>
        <v>13521.44729436436</v>
      </c>
      <c r="AA79" s="7">
        <f t="shared" ref="AA79" si="113">IF(M79&gt;0,SUM(M76:M79),"")</f>
        <v>6026.3445683836917</v>
      </c>
      <c r="AB79" s="7">
        <f t="shared" ref="AB79" si="114">IF(N79&gt;0,SUM(N76:N79),"")</f>
        <v>37212.187623484249</v>
      </c>
      <c r="AC79" s="7">
        <f t="shared" ref="AC79" si="115">IF(O79&gt;0,SUM(O76:O79),"")</f>
        <v>14445.081500903221</v>
      </c>
      <c r="AD79" s="7">
        <f t="shared" ref="AD79" si="116">IF(P79&gt;0,SUM(P76:P79),"")</f>
        <v>29156.390623484251</v>
      </c>
      <c r="AE79" s="7">
        <f t="shared" ref="AE79" si="117">IF(Q79&gt;0,SUM(Q76:Q79),"")</f>
        <v>12719.428978503222</v>
      </c>
    </row>
    <row r="80" spans="1:31" x14ac:dyDescent="0.25">
      <c r="A80" s="6" t="str">
        <f t="shared" si="89"/>
        <v>2022 Kvartal 1</v>
      </c>
      <c r="B80" s="1">
        <f t="shared" si="72"/>
        <v>2022</v>
      </c>
      <c r="C80" s="1" t="str">
        <f t="shared" si="73"/>
        <v>Kvartal 1</v>
      </c>
      <c r="D80" s="7">
        <v>17565.590456363894</v>
      </c>
      <c r="E80" s="7">
        <v>5686.6964366226966</v>
      </c>
      <c r="F80" s="7">
        <v>10644.889741564246</v>
      </c>
      <c r="G80" s="7">
        <v>4566.3899744806795</v>
      </c>
      <c r="H80" s="7">
        <v>50.150031772409463</v>
      </c>
      <c r="I80" s="7">
        <v>2462.7347282753299</v>
      </c>
      <c r="J80" s="7">
        <v>8078.9466112547088</v>
      </c>
      <c r="K80" s="7">
        <v>2158.8965030103204</v>
      </c>
      <c r="L80" s="7">
        <v>3144.221408607139</v>
      </c>
      <c r="M80" s="7">
        <v>1460.1270310020061</v>
      </c>
      <c r="N80" s="7">
        <v>9486.6438451091853</v>
      </c>
      <c r="O80" s="7">
        <v>3527.7999336123762</v>
      </c>
      <c r="P80" s="7">
        <v>7500.6683329571069</v>
      </c>
      <c r="Q80" s="7">
        <v>3106.2629434786732</v>
      </c>
      <c r="R80" s="7">
        <f t="shared" ref="R80" si="118">IF(D80&gt;0,SUM(D77:D80),"")</f>
        <v>72802.381537811787</v>
      </c>
      <c r="S80" s="7">
        <f t="shared" ref="S80" si="119">IF(E80&gt;0,SUM(E77:E80),"")</f>
        <v>23659.156865202902</v>
      </c>
      <c r="T80" s="7">
        <f t="shared" ref="T80" si="120">IF(F80&gt;0,SUM(F77:F80),"")</f>
        <v>42695.222485280545</v>
      </c>
      <c r="U80" s="7">
        <f t="shared" ref="U80" si="121">IF(G80&gt;0,SUM(G77:G80),"")</f>
        <v>18899.16848460268</v>
      </c>
      <c r="V80" s="7">
        <f>IF(H80&gt;0,SUM(H77:H80),"")</f>
        <v>183.30147188820195</v>
      </c>
      <c r="W80" s="7">
        <f t="shared" ref="W80" si="122">IF(I80&gt;0,SUM(I77:I80),"")</f>
        <v>9179.0267189441765</v>
      </c>
      <c r="X80" s="7">
        <f t="shared" ref="X80" si="123">IF(J80&gt;0,SUM(J77:J80),"")</f>
        <v>35321.843518014633</v>
      </c>
      <c r="Y80" s="7">
        <f t="shared" ref="Y80" si="124">IF(K80&gt;0,SUM(K77:K80),"")</f>
        <v>9096.7557908810195</v>
      </c>
      <c r="Z80" s="7">
        <f t="shared" ref="Z80" si="125">IF(L80&gt;0,SUM(L77:L80),"")</f>
        <v>13439.550535594095</v>
      </c>
      <c r="AA80" s="7">
        <f t="shared" ref="AA80" si="126">IF(M80&gt;0,SUM(M77:M80),"")</f>
        <v>6086.3032211880745</v>
      </c>
      <c r="AB80" s="7">
        <f t="shared" ref="AB80" si="127">IF(N80&gt;0,SUM(N77:N80),"")</f>
        <v>37480.538019797154</v>
      </c>
      <c r="AC80" s="7">
        <f t="shared" ref="AC80" si="128">IF(O80&gt;0,SUM(O77:O80),"")</f>
        <v>14562.401074321882</v>
      </c>
      <c r="AD80" s="7">
        <f t="shared" ref="AD80" si="129">IF(P80&gt;0,SUM(P77:P80),"")</f>
        <v>29255.67194968645</v>
      </c>
      <c r="AE80" s="7">
        <f t="shared" ref="AE80" si="130">IF(Q80&gt;0,SUM(Q77:Q80),"")</f>
        <v>12812.865263414606</v>
      </c>
    </row>
    <row r="81" spans="1:31" x14ac:dyDescent="0.25">
      <c r="A81" s="6" t="str">
        <f t="shared" si="89"/>
        <v>2022 Kvartal 2</v>
      </c>
      <c r="B81" s="1">
        <f t="shared" si="72"/>
        <v>2022</v>
      </c>
      <c r="C81" s="1" t="str">
        <f t="shared" si="73"/>
        <v>Kvartal 2</v>
      </c>
      <c r="D81" s="7">
        <v>18506.79677548516</v>
      </c>
      <c r="E81" s="7">
        <v>6134.0999585420732</v>
      </c>
      <c r="F81" s="7">
        <v>11614.140330845104</v>
      </c>
      <c r="G81" s="7">
        <v>5017.7343768496876</v>
      </c>
      <c r="H81" s="7">
        <v>65.430410650938398</v>
      </c>
      <c r="I81" s="7">
        <v>3524.434308361941</v>
      </c>
      <c r="J81" s="7">
        <v>8443.4158995765229</v>
      </c>
      <c r="K81" s="7">
        <v>2391.4787854863926</v>
      </c>
      <c r="L81" s="7">
        <v>3456.8628092553427</v>
      </c>
      <c r="M81" s="7">
        <v>1677.4730849094826</v>
      </c>
      <c r="N81" s="7">
        <v>10063.380875908637</v>
      </c>
      <c r="O81" s="7">
        <v>3742.6211730556806</v>
      </c>
      <c r="P81" s="7">
        <v>8157.2775215897618</v>
      </c>
      <c r="Q81" s="7">
        <v>3340.261291940205</v>
      </c>
      <c r="R81" s="7">
        <f t="shared" ref="R81" si="131">IF(D81&gt;0,SUM(D78:D81),"")</f>
        <v>72752.886732645115</v>
      </c>
      <c r="S81" s="7">
        <f t="shared" ref="S81" si="132">IF(E81&gt;0,SUM(E78:E81),"")</f>
        <v>23671.450088416444</v>
      </c>
      <c r="T81" s="7">
        <f t="shared" ref="T81" si="133">IF(F81&gt;0,SUM(F78:F81),"")</f>
        <v>42986.561318314074</v>
      </c>
      <c r="U81" s="7">
        <f t="shared" ref="U81" si="134">IF(G81&gt;0,SUM(G78:G81),"")</f>
        <v>18907.898283145933</v>
      </c>
      <c r="V81" s="7">
        <f t="shared" ref="V81" si="135">IF(H81&gt;0,SUM(H78:H81),"")</f>
        <v>212.97524699183256</v>
      </c>
      <c r="W81" s="7">
        <f t="shared" ref="W81" si="136">IF(I81&gt;0,SUM(I78:I81),"")</f>
        <v>11123.846915707432</v>
      </c>
      <c r="X81" s="7">
        <f t="shared" ref="X81" si="137">IF(J81&gt;0,SUM(J78:J81),"")</f>
        <v>35002.070229775723</v>
      </c>
      <c r="Y81" s="7">
        <f t="shared" ref="Y81" si="138">IF(K81&gt;0,SUM(K78:K81),"")</f>
        <v>9108.831482885962</v>
      </c>
      <c r="Z81" s="7">
        <f t="shared" ref="Z81" si="139">IF(L81&gt;0,SUM(L78:L81),"")</f>
        <v>13369.39251541731</v>
      </c>
      <c r="AA81" s="7">
        <f t="shared" ref="AA81" si="140">IF(M81&gt;0,SUM(M78:M81),"")</f>
        <v>6094.4815170392467</v>
      </c>
      <c r="AB81" s="7">
        <f t="shared" ref="AB81" si="141">IF(N81&gt;0,SUM(N78:N81),"")</f>
        <v>37750.816502869398</v>
      </c>
      <c r="AC81" s="7">
        <f t="shared" ref="AC81" si="142">IF(O81&gt;0,SUM(O78:O81),"")</f>
        <v>14562.618605530486</v>
      </c>
      <c r="AD81" s="7">
        <f t="shared" ref="AD81" si="143">IF(P81&gt;0,SUM(P78:P81),"")</f>
        <v>29617.168802896762</v>
      </c>
      <c r="AE81" s="7">
        <f t="shared" ref="AE81" si="144">IF(Q81&gt;0,SUM(Q78:Q81),"")</f>
        <v>12813.416766106688</v>
      </c>
    </row>
    <row r="82" spans="1:31" x14ac:dyDescent="0.25">
      <c r="A82" s="6" t="str">
        <f t="shared" si="89"/>
        <v>2022 Kvartal 3</v>
      </c>
      <c r="B82" s="1">
        <f t="shared" si="72"/>
        <v>2022</v>
      </c>
      <c r="C82" s="1" t="str">
        <f t="shared" si="73"/>
        <v>Kvartal 3</v>
      </c>
      <c r="D82" s="7">
        <v>17673.480952340873</v>
      </c>
      <c r="E82" s="7">
        <v>5831.9087985798333</v>
      </c>
      <c r="F82" s="7">
        <v>10247.883957890263</v>
      </c>
      <c r="G82" s="7">
        <v>4637.7069619530139</v>
      </c>
      <c r="H82" s="7">
        <v>61.753068476445648</v>
      </c>
      <c r="I82" s="7">
        <v>3481.3798919846813</v>
      </c>
      <c r="J82" s="7">
        <v>8512.3852089251268</v>
      </c>
      <c r="K82" s="7">
        <v>2186.6006533411851</v>
      </c>
      <c r="L82" s="7">
        <v>3102.5631893938771</v>
      </c>
      <c r="M82" s="7">
        <v>1438.1933660112913</v>
      </c>
      <c r="N82" s="7">
        <v>9161.0957434157463</v>
      </c>
      <c r="O82" s="7">
        <v>3645.3081452386482</v>
      </c>
      <c r="P82" s="7">
        <v>7145.3207684963845</v>
      </c>
      <c r="Q82" s="7">
        <v>3199.5135959417225</v>
      </c>
      <c r="R82" s="7">
        <f t="shared" ref="R82" si="145">IF(D82&gt;0,SUM(D79:D82),"")</f>
        <v>72069.358398877957</v>
      </c>
      <c r="S82" s="7">
        <f t="shared" ref="S82" si="146">IF(E82&gt;0,SUM(E79:E82),"")</f>
        <v>23506.671229069103</v>
      </c>
      <c r="T82" s="7">
        <f t="shared" ref="T82" si="147">IF(F82&gt;0,SUM(F79:F82),"")</f>
        <v>42774.350609747751</v>
      </c>
      <c r="U82" s="7">
        <f t="shared" ref="U82" si="148">IF(G82&gt;0,SUM(G79:G82),"")</f>
        <v>18807.204984147291</v>
      </c>
      <c r="V82" s="7">
        <f t="shared" ref="V82" si="149">IF(H82&gt;0,SUM(H79:H82),"")</f>
        <v>232.08341033010396</v>
      </c>
      <c r="W82" s="7">
        <f t="shared" ref="W82" si="150">IF(I82&gt;0,SUM(I79:I82),"")</f>
        <v>12260.058233850486</v>
      </c>
      <c r="X82" s="7">
        <f t="shared" ref="X82" si="151">IF(J82&gt;0,SUM(J79:J82),"")</f>
        <v>34370.507983892618</v>
      </c>
      <c r="Y82" s="7">
        <f t="shared" ref="Y82" si="152">IF(K82&gt;0,SUM(K79:K82),"")</f>
        <v>9000.2656304762877</v>
      </c>
      <c r="Z82" s="7">
        <f t="shared" ref="Z82" si="153">IF(L82&gt;0,SUM(L79:L82),"")</f>
        <v>13069.561755519899</v>
      </c>
      <c r="AA82" s="7">
        <f t="shared" ref="AA82" si="154">IF(M82&gt;0,SUM(M79:M82),"")</f>
        <v>6024.3007990724582</v>
      </c>
      <c r="AB82" s="7">
        <f t="shared" ref="AB82" si="155">IF(N82&gt;0,SUM(N79:N82),"")</f>
        <v>37698.850414985347</v>
      </c>
      <c r="AC82" s="7">
        <f t="shared" ref="AC82" si="156">IF(O82&gt;0,SUM(O79:O82),"")</f>
        <v>14506.405598592819</v>
      </c>
      <c r="AD82" s="7">
        <f t="shared" ref="AD82" si="157">IF(P82&gt;0,SUM(P79:P82),"")</f>
        <v>29704.788854227852</v>
      </c>
      <c r="AE82" s="7">
        <f t="shared" ref="AE82" si="158">IF(Q82&gt;0,SUM(Q79:Q82),"")</f>
        <v>12782.904185074833</v>
      </c>
    </row>
    <row r="83" spans="1:31" x14ac:dyDescent="0.25">
      <c r="A83" s="6" t="str">
        <f t="shared" si="89"/>
        <v>2022 Kvartal 4</v>
      </c>
      <c r="B83" s="1">
        <f t="shared" si="72"/>
        <v>2022</v>
      </c>
      <c r="C83" s="1" t="str">
        <f t="shared" si="73"/>
        <v>Kvartal 4</v>
      </c>
      <c r="D83" s="7">
        <v>17195.877128380609</v>
      </c>
      <c r="E83" s="7">
        <v>5508.2313792106352</v>
      </c>
      <c r="F83" s="7">
        <v>9909.4842822709215</v>
      </c>
      <c r="G83" s="7">
        <v>4322.7499744718571</v>
      </c>
      <c r="H83" s="7">
        <v>66.638624316056408</v>
      </c>
      <c r="I83" s="7">
        <v>3410.6137529380485</v>
      </c>
      <c r="J83" s="7">
        <v>8161.7958089013591</v>
      </c>
      <c r="K83" s="7">
        <v>2125.1496221913731</v>
      </c>
      <c r="L83" s="7">
        <v>2889.0241214013595</v>
      </c>
      <c r="M83" s="7">
        <v>1374.3838207064914</v>
      </c>
      <c r="N83" s="7">
        <v>9034.0813194792499</v>
      </c>
      <c r="O83" s="7">
        <v>3383.0817570192621</v>
      </c>
      <c r="P83" s="7">
        <v>7020.460160869563</v>
      </c>
      <c r="Q83" s="7">
        <v>2948.3661537653657</v>
      </c>
      <c r="R83" s="7">
        <f t="shared" ref="R83" si="159">IF(D83&gt;0,SUM(D80:D83),"")</f>
        <v>70941.745312570536</v>
      </c>
      <c r="S83" s="7">
        <f t="shared" ref="S83" si="160">IF(E83&gt;0,SUM(E80:E83),"")</f>
        <v>23160.936572955237</v>
      </c>
      <c r="T83" s="7">
        <f t="shared" ref="T83" si="161">IF(F83&gt;0,SUM(F80:F83),"")</f>
        <v>42416.398312570534</v>
      </c>
      <c r="U83" s="7">
        <f t="shared" ref="U83" si="162">IF(G83&gt;0,SUM(G80:G83),"")</f>
        <v>18544.581287755238</v>
      </c>
      <c r="V83" s="7">
        <f t="shared" ref="V83" si="163">IF(H83&gt;0,SUM(H80:H83),"")</f>
        <v>243.9721352158499</v>
      </c>
      <c r="W83" s="7">
        <f t="shared" ref="W83" si="164">IF(I83&gt;0,SUM(I80:I83),"")</f>
        <v>12879.162681560001</v>
      </c>
      <c r="X83" s="7">
        <f t="shared" ref="X83" si="165">IF(J83&gt;0,SUM(J80:J83),"")</f>
        <v>33196.543528657719</v>
      </c>
      <c r="Y83" s="7">
        <f t="shared" ref="Y83" si="166">IF(K83&gt;0,SUM(K80:K83),"")</f>
        <v>8862.1255640292711</v>
      </c>
      <c r="Z83" s="7">
        <f t="shared" ref="Z83" si="167">IF(L83&gt;0,SUM(L80:L83),"")</f>
        <v>12592.671528657716</v>
      </c>
      <c r="AA83" s="7">
        <f t="shared" ref="AA83" si="168">IF(M83&gt;0,SUM(M80:M83),"")</f>
        <v>5950.1773026292703</v>
      </c>
      <c r="AB83" s="7">
        <f t="shared" ref="AB83" si="169">IF(N83&gt;0,SUM(N80:N83),"")</f>
        <v>37745.201783912817</v>
      </c>
      <c r="AC83" s="7">
        <f t="shared" ref="AC83" si="170">IF(O83&gt;0,SUM(O80:O83),"")</f>
        <v>14298.811008925968</v>
      </c>
      <c r="AD83" s="7">
        <f t="shared" ref="AD83" si="171">IF(P83&gt;0,SUM(P80:P83),"")</f>
        <v>29823.726783912818</v>
      </c>
      <c r="AE83" s="7">
        <f t="shared" ref="AE83" si="172">IF(Q83&gt;0,SUM(Q80:Q83),"")</f>
        <v>12594.403985125966</v>
      </c>
    </row>
    <row r="84" spans="1:31" x14ac:dyDescent="0.25">
      <c r="A84" s="6" t="str">
        <f t="shared" si="89"/>
        <v>2023 Kvartal 1</v>
      </c>
      <c r="B84" s="1">
        <f t="shared" si="72"/>
        <v>2023</v>
      </c>
      <c r="C84" s="1" t="str">
        <f t="shared" si="73"/>
        <v>Kvartal 1</v>
      </c>
      <c r="D84" s="7">
        <v>17559.946311719417</v>
      </c>
      <c r="E84" s="7">
        <v>5682.1498505086056</v>
      </c>
      <c r="F84" s="7">
        <v>10939.359562679776</v>
      </c>
      <c r="G84" s="7">
        <v>4626.1732475885592</v>
      </c>
      <c r="H84" s="7">
        <v>62.133600889177814</v>
      </c>
      <c r="I84" s="7">
        <v>3234.4305511999687</v>
      </c>
      <c r="J84" s="7">
        <v>8336.4397835729469</v>
      </c>
      <c r="K84" s="7">
        <v>2138.7106853168125</v>
      </c>
      <c r="L84" s="7">
        <v>3759.0205163514956</v>
      </c>
      <c r="M84" s="7">
        <v>1510.8717643011876</v>
      </c>
      <c r="N84" s="7">
        <v>9223.5065281464704</v>
      </c>
      <c r="O84" s="7">
        <v>3543.4391651917931</v>
      </c>
      <c r="P84" s="7">
        <v>7180.3390463282794</v>
      </c>
      <c r="Q84" s="7">
        <v>3115.3014832873714</v>
      </c>
      <c r="R84" s="7">
        <f t="shared" ref="R84" si="173">IF(D84&gt;0,SUM(D81:D84),"")</f>
        <v>70936.10116792607</v>
      </c>
      <c r="S84" s="7">
        <f t="shared" ref="S84" si="174">IF(E84&gt;0,SUM(E81:E84),"")</f>
        <v>23156.389986841146</v>
      </c>
      <c r="T84" s="7">
        <f t="shared" ref="T84" si="175">IF(F84&gt;0,SUM(F81:F84),"")</f>
        <v>42710.868133686061</v>
      </c>
      <c r="U84" s="7">
        <f t="shared" ref="U84" si="176">IF(G84&gt;0,SUM(G81:G84),"")</f>
        <v>18604.36456086312</v>
      </c>
      <c r="V84" s="7">
        <f t="shared" ref="V84" si="177">IF(H84&gt;0,SUM(H81:H84),"")</f>
        <v>255.95570433261827</v>
      </c>
      <c r="W84" s="7">
        <f t="shared" ref="W84" si="178">IF(I84&gt;0,SUM(I81:I84),"")</f>
        <v>13650.858504484639</v>
      </c>
      <c r="X84" s="7">
        <f t="shared" ref="X84" si="179">IF(J84&gt;0,SUM(J81:J84),"")</f>
        <v>33454.03670097595</v>
      </c>
      <c r="Y84" s="7">
        <f t="shared" ref="Y84" si="180">IF(K84&gt;0,SUM(K81:K84),"")</f>
        <v>8841.9397463357636</v>
      </c>
      <c r="Z84" s="7">
        <f t="shared" ref="Z84" si="181">IF(L84&gt;0,SUM(L81:L84),"")</f>
        <v>13207.470636402075</v>
      </c>
      <c r="AA84" s="7">
        <f t="shared" ref="AA84" si="182">IF(M84&gt;0,SUM(M81:M84),"")</f>
        <v>6000.9220359284536</v>
      </c>
      <c r="AB84" s="7">
        <f t="shared" ref="AB84" si="183">IF(N84&gt;0,SUM(N81:N84),"")</f>
        <v>37482.064466950105</v>
      </c>
      <c r="AC84" s="7">
        <f t="shared" ref="AC84" si="184">IF(O84&gt;0,SUM(O81:O84),"")</f>
        <v>14314.450240505386</v>
      </c>
      <c r="AD84" s="7">
        <f t="shared" ref="AD84" si="185">IF(P84&gt;0,SUM(P81:P84),"")</f>
        <v>29503.397497283986</v>
      </c>
      <c r="AE84" s="7">
        <f t="shared" ref="AE84" si="186">IF(Q84&gt;0,SUM(Q81:Q84),"")</f>
        <v>12603.442524934664</v>
      </c>
    </row>
    <row r="85" spans="1:31" x14ac:dyDescent="0.25">
      <c r="A85" s="6" t="str">
        <f t="shared" si="89"/>
        <v>2023 Kvartal 2</v>
      </c>
      <c r="B85" s="1">
        <f t="shared" si="72"/>
        <v>2023</v>
      </c>
      <c r="C85" s="1" t="str">
        <f t="shared" si="73"/>
        <v>Kvartal 2</v>
      </c>
      <c r="D85" s="7">
        <v>16751.954943705521</v>
      </c>
      <c r="E85" s="7">
        <v>5474.0694035765991</v>
      </c>
      <c r="F85" s="7">
        <v>10636.7332099128</v>
      </c>
      <c r="G85" s="7">
        <v>4471.2784354190098</v>
      </c>
      <c r="H85" s="7">
        <v>60.240595460800122</v>
      </c>
      <c r="I85" s="7">
        <v>3342.9551562719557</v>
      </c>
      <c r="J85" s="7">
        <v>7789.5475877809504</v>
      </c>
      <c r="K85" s="7">
        <v>2000.1140938658864</v>
      </c>
      <c r="L85" s="7">
        <v>3502.2107292511309</v>
      </c>
      <c r="M85" s="7">
        <v>1394.1213077721363</v>
      </c>
      <c r="N85" s="7">
        <v>8962.4073559245699</v>
      </c>
      <c r="O85" s="7">
        <v>3473.9553097107128</v>
      </c>
      <c r="P85" s="7">
        <v>7134.5224806616679</v>
      </c>
      <c r="Q85" s="7">
        <v>3077.1571276468731</v>
      </c>
      <c r="R85" s="7">
        <f t="shared" ref="R85:R86" si="187">IF(D85&gt;0,SUM(D82:D85),"")</f>
        <v>69181.259336146424</v>
      </c>
      <c r="S85" s="7">
        <f t="shared" ref="S85:S86" si="188">IF(E85&gt;0,SUM(E82:E85),"")</f>
        <v>22496.359431875673</v>
      </c>
      <c r="T85" s="7">
        <f t="shared" ref="T85:T86" si="189">IF(F85&gt;0,SUM(F82:F85),"")</f>
        <v>41733.46101275376</v>
      </c>
      <c r="U85" s="7">
        <f t="shared" ref="U85:U86" si="190">IF(G85&gt;0,SUM(G82:G85),"")</f>
        <v>18057.908619432441</v>
      </c>
      <c r="V85" s="7">
        <f t="shared" ref="V85:V86" si="191">IF(H85&gt;0,SUM(H82:H85),"")</f>
        <v>250.76588914247998</v>
      </c>
      <c r="W85" s="7">
        <f t="shared" ref="W85:W86" si="192">IF(I85&gt;0,SUM(I82:I85),"")</f>
        <v>13469.379352394653</v>
      </c>
      <c r="X85" s="7">
        <f t="shared" ref="X85:X86" si="193">IF(J85&gt;0,SUM(J82:J85),"")</f>
        <v>32800.168389180384</v>
      </c>
      <c r="Y85" s="7">
        <f t="shared" ref="Y85:Y86" si="194">IF(K85&gt;0,SUM(K82:K85),"")</f>
        <v>8450.5750547152566</v>
      </c>
      <c r="Z85" s="7">
        <f t="shared" ref="Z85:Z86" si="195">IF(L85&gt;0,SUM(L82:L85),"")</f>
        <v>13252.818556397862</v>
      </c>
      <c r="AA85" s="7">
        <f t="shared" ref="AA85:AA86" si="196">IF(M85&gt;0,SUM(M82:M85),"")</f>
        <v>5717.5702587911073</v>
      </c>
      <c r="AB85" s="7">
        <f t="shared" ref="AB85:AB86" si="197">IF(N85&gt;0,SUM(N82:N85),"")</f>
        <v>36381.09094696604</v>
      </c>
      <c r="AC85" s="7">
        <f t="shared" ref="AC85:AC86" si="198">IF(O85&gt;0,SUM(O82:O85),"")</f>
        <v>14045.784377160417</v>
      </c>
      <c r="AD85" s="7">
        <f t="shared" ref="AD85:AD86" si="199">IF(P85&gt;0,SUM(P82:P85),"")</f>
        <v>28480.642456355898</v>
      </c>
      <c r="AE85" s="7">
        <f t="shared" ref="AE85:AE86" si="200">IF(Q85&gt;0,SUM(Q82:Q85),"")</f>
        <v>12340.338360641332</v>
      </c>
    </row>
    <row r="86" spans="1:31" x14ac:dyDescent="0.25">
      <c r="A86" s="6" t="str">
        <f t="shared" si="89"/>
        <v>2023 Kvartal 3</v>
      </c>
      <c r="B86" s="1">
        <f t="shared" si="72"/>
        <v>2023</v>
      </c>
      <c r="C86" s="1" t="str">
        <f t="shared" si="73"/>
        <v>Kvartal 3</v>
      </c>
      <c r="D86" s="7">
        <v>17142.463136783412</v>
      </c>
      <c r="E86" s="7">
        <v>5350.838073559883</v>
      </c>
      <c r="F86" s="7">
        <v>10433.412089300145</v>
      </c>
      <c r="G86" s="7">
        <v>4265.85112440577</v>
      </c>
      <c r="H86" s="7">
        <v>58.0766196748908</v>
      </c>
      <c r="I86" s="7">
        <v>3381.8083733298135</v>
      </c>
      <c r="J86" s="7">
        <v>7836.5984317959201</v>
      </c>
      <c r="K86" s="7">
        <v>2013.9989127387585</v>
      </c>
      <c r="L86" s="7">
        <v>3248.0221488555599</v>
      </c>
      <c r="M86" s="7">
        <v>1393.7586473481335</v>
      </c>
      <c r="N86" s="7">
        <v>9305.8647049874926</v>
      </c>
      <c r="O86" s="7">
        <v>3336.8391608211246</v>
      </c>
      <c r="P86" s="7">
        <v>7185.3899404445856</v>
      </c>
      <c r="Q86" s="7">
        <v>2872.0924770576357</v>
      </c>
      <c r="R86" s="7">
        <f t="shared" si="187"/>
        <v>68650.241520588956</v>
      </c>
      <c r="S86" s="7">
        <f t="shared" si="188"/>
        <v>22015.288706855725</v>
      </c>
      <c r="T86" s="7">
        <f t="shared" si="189"/>
        <v>41918.989144163643</v>
      </c>
      <c r="U86" s="7">
        <f t="shared" si="190"/>
        <v>17686.052781885199</v>
      </c>
      <c r="V86" s="7">
        <f t="shared" si="191"/>
        <v>247.08944034092517</v>
      </c>
      <c r="W86" s="7">
        <f t="shared" si="192"/>
        <v>13369.807833739786</v>
      </c>
      <c r="X86" s="7">
        <f t="shared" si="193"/>
        <v>32124.381612051176</v>
      </c>
      <c r="Y86" s="7">
        <f t="shared" si="194"/>
        <v>8277.9733141128308</v>
      </c>
      <c r="Z86" s="7">
        <f t="shared" si="195"/>
        <v>13398.277515859545</v>
      </c>
      <c r="AA86" s="7">
        <f t="shared" si="196"/>
        <v>5673.1355401279488</v>
      </c>
      <c r="AB86" s="7">
        <f t="shared" si="197"/>
        <v>36525.859908537779</v>
      </c>
      <c r="AC86" s="7">
        <f t="shared" si="198"/>
        <v>13737.315392742892</v>
      </c>
      <c r="AD86" s="7">
        <f t="shared" si="199"/>
        <v>28520.711628304096</v>
      </c>
      <c r="AE86" s="7">
        <f t="shared" si="200"/>
        <v>12012.917241757244</v>
      </c>
    </row>
    <row r="87" spans="1:31" x14ac:dyDescent="0.25">
      <c r="A87" s="6" t="str">
        <f t="shared" si="89"/>
        <v>2023 Kvartal 4</v>
      </c>
      <c r="B87" s="1">
        <f t="shared" si="72"/>
        <v>2023</v>
      </c>
      <c r="C87" s="1" t="str">
        <f t="shared" si="73"/>
        <v>Kvartal 4</v>
      </c>
      <c r="D87" s="7">
        <v>16838.191762581311</v>
      </c>
      <c r="E87" s="7">
        <v>5446.3254175427583</v>
      </c>
      <c r="F87" s="7">
        <v>10607.051292896942</v>
      </c>
      <c r="G87" s="7">
        <v>4417.4251377745077</v>
      </c>
      <c r="H87" s="7">
        <v>62.991152370900465</v>
      </c>
      <c r="I87" s="7">
        <v>3349.1456171982613</v>
      </c>
      <c r="J87" s="7">
        <v>7442.7974620741979</v>
      </c>
      <c r="K87" s="7">
        <v>2068.8691022320245</v>
      </c>
      <c r="L87" s="7">
        <v>3345.1298707658298</v>
      </c>
      <c r="M87" s="7">
        <v>1491.3712747320246</v>
      </c>
      <c r="N87" s="7">
        <v>9395.3943005071123</v>
      </c>
      <c r="O87" s="7">
        <v>3377.4563153107338</v>
      </c>
      <c r="P87" s="7">
        <v>7261.9214221311113</v>
      </c>
      <c r="Q87" s="7">
        <v>2926.0538630424835</v>
      </c>
      <c r="R87" s="7">
        <f t="shared" ref="R87" si="201">IF(D87&gt;0,SUM(D84:D87),"")</f>
        <v>68292.55615478965</v>
      </c>
      <c r="S87" s="7">
        <f t="shared" ref="S87" si="202">IF(E87&gt;0,SUM(E84:E87),"")</f>
        <v>21953.382745187846</v>
      </c>
      <c r="T87" s="7">
        <f t="shared" ref="T87" si="203">IF(F87&gt;0,SUM(F84:F87),"")</f>
        <v>42616.556154789665</v>
      </c>
      <c r="U87" s="7">
        <f t="shared" ref="U87" si="204">IF(G87&gt;0,SUM(G84:G87),"")</f>
        <v>17780.727945187849</v>
      </c>
      <c r="V87" s="7">
        <f t="shared" ref="V87" si="205">IF(H87&gt;0,SUM(H84:H87),"")</f>
        <v>243.44196839576921</v>
      </c>
      <c r="W87" s="7">
        <f t="shared" ref="W87" si="206">IF(I87&gt;0,SUM(I84:I87),"")</f>
        <v>13308.339698</v>
      </c>
      <c r="X87" s="7">
        <f t="shared" ref="X87" si="207">IF(J87&gt;0,SUM(J84:J87),"")</f>
        <v>31405.383265224016</v>
      </c>
      <c r="Y87" s="7">
        <f t="shared" ref="Y87" si="208">IF(K87&gt;0,SUM(K84:K87),"")</f>
        <v>8221.6927941534814</v>
      </c>
      <c r="Z87" s="7">
        <f t="shared" ref="Z87" si="209">IF(L87&gt;0,SUM(L84:L87),"")</f>
        <v>13854.383265224016</v>
      </c>
      <c r="AA87" s="7">
        <f t="shared" ref="AA87" si="210">IF(M87&gt;0,SUM(M84:M87),"")</f>
        <v>5790.1229941534821</v>
      </c>
      <c r="AB87" s="7">
        <f t="shared" ref="AB87" si="211">IF(N87&gt;0,SUM(N84:N87),"")</f>
        <v>36887.172889565642</v>
      </c>
      <c r="AC87" s="7">
        <f t="shared" ref="AC87" si="212">IF(O87&gt;0,SUM(O84:O87),"")</f>
        <v>13731.689951034365</v>
      </c>
      <c r="AD87" s="7">
        <f t="shared" ref="AD87" si="213">IF(P87&gt;0,SUM(P84:P87),"")</f>
        <v>28762.172889565645</v>
      </c>
      <c r="AE87" s="7">
        <f t="shared" ref="AE87" si="214">IF(Q87&gt;0,SUM(Q84:Q87),"")</f>
        <v>11990.604951034364</v>
      </c>
    </row>
    <row r="88" spans="1:31" x14ac:dyDescent="0.25">
      <c r="A88" s="6" t="str">
        <f t="shared" ref="A88" si="215">CONCATENATE(B88," ",C88)</f>
        <v>2024 Kvartal 1</v>
      </c>
      <c r="B88" s="1">
        <f t="shared" si="72"/>
        <v>2024</v>
      </c>
      <c r="C88" s="1" t="str">
        <f t="shared" si="73"/>
        <v>Kvartal 1</v>
      </c>
      <c r="D88" s="7">
        <v>13974.310613758291</v>
      </c>
      <c r="E88" s="7">
        <v>4914.30222228408</v>
      </c>
      <c r="F88" s="7">
        <v>10646.310613758291</v>
      </c>
      <c r="G88" s="7">
        <v>4288.30222228408</v>
      </c>
      <c r="H88" s="7">
        <v>60.62263399064026</v>
      </c>
      <c r="I88" s="7">
        <v>3107.7573481248992</v>
      </c>
      <c r="J88" s="7">
        <v>4333.3878911299998</v>
      </c>
      <c r="K88" s="7">
        <v>1403.032866181677</v>
      </c>
      <c r="L88" s="7">
        <v>3035.3878911299998</v>
      </c>
      <c r="M88" s="7">
        <v>1213.032866181677</v>
      </c>
      <c r="N88" s="7">
        <v>9640.922722628291</v>
      </c>
      <c r="O88" s="7">
        <v>3511.269356102403</v>
      </c>
      <c r="P88" s="7">
        <v>7610.922722628291</v>
      </c>
      <c r="Q88" s="7">
        <v>3075.269356102403</v>
      </c>
      <c r="R88" s="7">
        <f t="shared" ref="R88" si="216">IF(D88&gt;0,SUM(D85:D88),"")</f>
        <v>64706.920456828535</v>
      </c>
      <c r="S88" s="7">
        <f t="shared" ref="S88" si="217">IF(E88&gt;0,SUM(E85:E88),"")</f>
        <v>21185.535116963321</v>
      </c>
      <c r="T88" s="7">
        <f t="shared" ref="T88" si="218">IF(F88&gt;0,SUM(F85:F88),"")</f>
        <v>42323.507205868184</v>
      </c>
      <c r="U88" s="7">
        <f t="shared" ref="U88" si="219">IF(G88&gt;0,SUM(G85:G88),"")</f>
        <v>17442.856919883368</v>
      </c>
      <c r="V88" s="7">
        <f t="shared" ref="V88" si="220">IF(H88&gt;0,SUM(H85:H88),"")</f>
        <v>241.93100149723165</v>
      </c>
      <c r="W88" s="7">
        <f t="shared" ref="W88" si="221">IF(I88&gt;0,SUM(I85:I88),"")</f>
        <v>13181.666494924928</v>
      </c>
      <c r="X88" s="7">
        <f t="shared" ref="X88" si="222">IF(J88&gt;0,SUM(J85:J88),"")</f>
        <v>27402.331372781067</v>
      </c>
      <c r="Y88" s="7">
        <f t="shared" ref="Y88" si="223">IF(K88&gt;0,SUM(K85:K88),"")</f>
        <v>7486.0149750183464</v>
      </c>
      <c r="Z88" s="7">
        <f t="shared" ref="Z88" si="224">IF(L88&gt;0,SUM(L85:L88),"")</f>
        <v>13130.750640002521</v>
      </c>
      <c r="AA88" s="7">
        <f t="shared" ref="AA88" si="225">IF(M88&gt;0,SUM(M85:M88),"")</f>
        <v>5492.2840960339709</v>
      </c>
      <c r="AB88" s="7">
        <f t="shared" ref="AB88" si="226">IF(N88&gt;0,SUM(N85:N88),"")</f>
        <v>37304.589084047468</v>
      </c>
      <c r="AC88" s="7">
        <f t="shared" ref="AC88" si="227">IF(O88&gt;0,SUM(O85:O88),"")</f>
        <v>13699.520141944973</v>
      </c>
      <c r="AD88" s="7">
        <f t="shared" ref="AD88" si="228">IF(P88&gt;0,SUM(P85:P88),"")</f>
        <v>29192.756565865653</v>
      </c>
      <c r="AE88" s="7">
        <f t="shared" ref="AE88" si="229">IF(Q88&gt;0,SUM(Q85:Q88),"")</f>
        <v>11950.572823849394</v>
      </c>
    </row>
    <row r="89" spans="1:31" x14ac:dyDescent="0.25">
      <c r="A89" s="6" t="str">
        <f t="shared" ref="A89" si="230">CONCATENATE(B89," ",C89)</f>
        <v>2024 Kvartal 2</v>
      </c>
      <c r="B89" s="1">
        <f t="shared" si="72"/>
        <v>2024</v>
      </c>
      <c r="C89" s="1" t="str">
        <f t="shared" si="73"/>
        <v>Kvartal 2</v>
      </c>
      <c r="D89" s="7">
        <v>17589.663197232236</v>
      </c>
      <c r="E89" s="7">
        <v>5707.0365146972254</v>
      </c>
      <c r="F89" s="7">
        <v>11080.663197232236</v>
      </c>
      <c r="G89" s="7">
        <v>4636.0365146972254</v>
      </c>
      <c r="H89" s="7">
        <v>64.907120120267081</v>
      </c>
      <c r="I89" s="7">
        <v>3468.3786438343391</v>
      </c>
      <c r="J89" s="7">
        <v>8362.9309256800007</v>
      </c>
      <c r="K89" s="7">
        <v>2105.5392085581902</v>
      </c>
      <c r="L89" s="7">
        <v>3659.9309256800007</v>
      </c>
      <c r="M89" s="7">
        <v>1428.5392085581902</v>
      </c>
      <c r="N89" s="7">
        <v>9226.732271552235</v>
      </c>
      <c r="O89" s="7">
        <v>3601.4973061390351</v>
      </c>
      <c r="P89" s="7">
        <v>7420.732271552235</v>
      </c>
      <c r="Q89" s="7">
        <v>3207.4973061390351</v>
      </c>
      <c r="R89" s="7">
        <f t="shared" ref="R89" si="231">IF(D89&gt;0,SUM(D86:D89),"")</f>
        <v>65544.628710355246</v>
      </c>
      <c r="S89" s="7">
        <f t="shared" ref="S89" si="232">IF(E89&gt;0,SUM(E86:E89),"")</f>
        <v>21418.502228083948</v>
      </c>
      <c r="T89" s="7">
        <f t="shared" ref="T89" si="233">IF(F89&gt;0,SUM(F86:F89),"")</f>
        <v>42767.437193187609</v>
      </c>
      <c r="U89" s="7">
        <f t="shared" ref="U89" si="234">IF(G89&gt;0,SUM(G86:G89),"")</f>
        <v>17607.614999161582</v>
      </c>
      <c r="V89" s="7">
        <f t="shared" ref="V89" si="235">IF(H89&gt;0,SUM(H86:H89),"")</f>
        <v>246.59752615669859</v>
      </c>
      <c r="W89" s="7">
        <f t="shared" ref="W89" si="236">IF(I89&gt;0,SUM(I86:I89),"")</f>
        <v>13307.089982487314</v>
      </c>
      <c r="X89" s="7">
        <f t="shared" ref="X89" si="237">IF(J89&gt;0,SUM(J86:J89),"")</f>
        <v>27975.714710680117</v>
      </c>
      <c r="Y89" s="7">
        <f t="shared" ref="Y89" si="238">IF(K89&gt;0,SUM(K86:K89),"")</f>
        <v>7591.4400897106498</v>
      </c>
      <c r="Z89" s="7">
        <f t="shared" ref="Z89" si="239">IF(L89&gt;0,SUM(L86:L89),"")</f>
        <v>13288.47083643139</v>
      </c>
      <c r="AA89" s="7">
        <f t="shared" ref="AA89" si="240">IF(M89&gt;0,SUM(M86:M89),"")</f>
        <v>5526.7019968200257</v>
      </c>
      <c r="AB89" s="7">
        <f t="shared" ref="AB89" si="241">IF(N89&gt;0,SUM(N86:N89),"")</f>
        <v>37568.913999675133</v>
      </c>
      <c r="AC89" s="7">
        <f t="shared" ref="AC89" si="242">IF(O89&gt;0,SUM(O86:O89),"")</f>
        <v>13827.062138373296</v>
      </c>
      <c r="AD89" s="7">
        <f t="shared" ref="AD89" si="243">IF(P89&gt;0,SUM(P86:P89),"")</f>
        <v>29478.96635675622</v>
      </c>
      <c r="AE89" s="7">
        <f>IF(Q89&gt;0,SUM(Q86:Q89),"")</f>
        <v>12080.913002341558</v>
      </c>
    </row>
    <row r="91" spans="1:31" x14ac:dyDescent="0.25">
      <c r="D91" s="171"/>
      <c r="E91" s="171"/>
      <c r="F91" s="171"/>
      <c r="G91" s="171"/>
      <c r="H91" s="171"/>
      <c r="I91" s="171"/>
      <c r="J91" s="171"/>
      <c r="K91" s="171"/>
      <c r="L91" s="171"/>
      <c r="M91" s="171"/>
      <c r="N91" s="171"/>
      <c r="O91" s="171"/>
      <c r="P91" s="171"/>
      <c r="Q91" s="171"/>
      <c r="R91" s="171"/>
      <c r="S91" s="171"/>
      <c r="T91" s="171"/>
      <c r="U91" s="171"/>
      <c r="V91" s="171"/>
      <c r="W91" s="171"/>
      <c r="X91" s="171"/>
      <c r="Y91" s="171"/>
      <c r="Z91" s="171"/>
      <c r="AA91" s="171"/>
      <c r="AB91" s="171"/>
      <c r="AC91" s="171"/>
      <c r="AD91" s="171"/>
      <c r="AE91" s="171"/>
    </row>
    <row r="92" spans="1:31" x14ac:dyDescent="0.25">
      <c r="D92" s="171"/>
      <c r="E92" s="171"/>
      <c r="F92" s="171"/>
      <c r="G92" s="171"/>
      <c r="H92" s="171"/>
      <c r="I92" s="171"/>
      <c r="J92" s="171"/>
      <c r="K92" s="171"/>
      <c r="L92" s="171"/>
      <c r="M92" s="171"/>
      <c r="N92" s="171"/>
      <c r="O92" s="171"/>
      <c r="P92" s="171"/>
      <c r="Q92" s="171"/>
      <c r="R92" s="171"/>
      <c r="S92" s="171"/>
      <c r="T92" s="171"/>
      <c r="U92" s="171"/>
      <c r="V92" s="171"/>
      <c r="W92" s="171"/>
      <c r="X92" s="171"/>
      <c r="Y92" s="171"/>
      <c r="Z92" s="171"/>
      <c r="AA92" s="171"/>
      <c r="AB92" s="171"/>
      <c r="AC92" s="171"/>
      <c r="AD92" s="171"/>
      <c r="AE92" s="171"/>
    </row>
  </sheetData>
  <mergeCells count="16">
    <mergeCell ref="D1:M1"/>
    <mergeCell ref="X2:Y2"/>
    <mergeCell ref="Z2:AA2"/>
    <mergeCell ref="N2:O2"/>
    <mergeCell ref="AD2:AE2"/>
    <mergeCell ref="P2:Q2"/>
    <mergeCell ref="AB2:AC2"/>
    <mergeCell ref="R1:AC1"/>
    <mergeCell ref="D2:E2"/>
    <mergeCell ref="R2:S2"/>
    <mergeCell ref="H2:I2"/>
    <mergeCell ref="V2:W2"/>
    <mergeCell ref="F2:G2"/>
    <mergeCell ref="T2:U2"/>
    <mergeCell ref="J2:K2"/>
    <mergeCell ref="L2:M2"/>
  </mergeCells>
  <phoneticPr fontId="0" type="noConversion"/>
  <pageMargins left="0.39370078740157483" right="0.39370078740157483" top="0.98425196850393704" bottom="0.98425196850393704" header="0.51181102362204722" footer="0.51181102362204722"/>
  <pageSetup paperSize="9" scale="26" orientation="landscape" r:id="rId1"/>
  <headerFooter alignWithMargins="0"/>
  <ignoredErrors>
    <ignoredError sqref="R16:R19 R7 S16:S19 S7 T16:T19 T7 U16:U19 U7 V16:V19 V7 W7 W16:W19"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K36"/>
  <sheetViews>
    <sheetView showGridLines="0" zoomScaleNormal="100" workbookViewId="0">
      <selection sqref="A1:E1"/>
    </sheetView>
  </sheetViews>
  <sheetFormatPr defaultColWidth="9.28515625" defaultRowHeight="13.2" x14ac:dyDescent="0.25"/>
  <cols>
    <col min="1" max="1" width="11.42578125" style="137" customWidth="1"/>
    <col min="2" max="2" width="64.140625" style="137" customWidth="1"/>
    <col min="3" max="3" width="5.140625" style="137" customWidth="1"/>
    <col min="4" max="4" width="11.7109375" style="137" customWidth="1"/>
    <col min="5" max="5" width="64.42578125" style="137" customWidth="1"/>
    <col min="6" max="6" width="2" style="137" customWidth="1"/>
    <col min="7" max="16384" width="9.28515625" style="137"/>
  </cols>
  <sheetData>
    <row r="1" spans="1:115" s="134" customFormat="1" ht="32.25" customHeight="1" x14ac:dyDescent="0.25">
      <c r="A1" s="212" t="s">
        <v>110</v>
      </c>
      <c r="B1" s="212"/>
      <c r="C1" s="212"/>
      <c r="D1" s="212"/>
      <c r="E1" s="212"/>
      <c r="F1" s="135"/>
      <c r="G1" s="135"/>
      <c r="H1" s="135"/>
      <c r="I1" s="135"/>
      <c r="J1" s="135"/>
      <c r="K1" s="135"/>
      <c r="L1" s="135"/>
      <c r="M1" s="135"/>
      <c r="N1" s="135"/>
      <c r="O1" s="135"/>
      <c r="P1" s="133"/>
      <c r="Q1" s="133"/>
      <c r="R1" s="133"/>
      <c r="S1" s="133"/>
      <c r="T1" s="133"/>
      <c r="U1" s="133"/>
      <c r="V1" s="133"/>
      <c r="W1" s="133"/>
      <c r="X1" s="133"/>
      <c r="Y1" s="133"/>
      <c r="Z1" s="133"/>
      <c r="AA1" s="133"/>
      <c r="AB1" s="133"/>
      <c r="AC1" s="133"/>
      <c r="AD1" s="133"/>
      <c r="AE1" s="133"/>
      <c r="AF1" s="133"/>
      <c r="AG1" s="133"/>
      <c r="AH1" s="133"/>
      <c r="AI1" s="133"/>
      <c r="AJ1" s="133"/>
      <c r="AK1" s="133"/>
      <c r="AL1" s="133"/>
      <c r="AM1" s="133"/>
      <c r="AN1" s="133"/>
      <c r="AO1" s="133"/>
      <c r="AP1" s="133"/>
      <c r="AQ1" s="133"/>
      <c r="AR1" s="133"/>
      <c r="AS1" s="133"/>
      <c r="AT1" s="133"/>
      <c r="AU1" s="133"/>
      <c r="AV1" s="133"/>
      <c r="AW1" s="133"/>
      <c r="AX1" s="133"/>
      <c r="AY1" s="133"/>
      <c r="AZ1" s="133"/>
      <c r="BA1" s="133"/>
      <c r="BB1" s="133"/>
      <c r="BC1" s="133"/>
      <c r="BD1" s="133"/>
      <c r="BE1" s="133"/>
      <c r="BF1" s="133"/>
      <c r="BG1" s="133"/>
      <c r="BH1" s="133"/>
      <c r="BI1" s="133"/>
      <c r="BJ1" s="133"/>
      <c r="BK1" s="133"/>
      <c r="BL1" s="133"/>
      <c r="BM1" s="133"/>
      <c r="BN1" s="133"/>
      <c r="BO1" s="133"/>
      <c r="BP1" s="133"/>
      <c r="BQ1" s="133"/>
      <c r="BR1" s="133"/>
      <c r="BS1" s="133"/>
      <c r="BT1" s="133"/>
      <c r="BU1" s="133"/>
      <c r="BV1" s="133"/>
      <c r="BW1" s="133"/>
      <c r="BX1" s="133"/>
      <c r="BY1" s="133"/>
      <c r="BZ1" s="133"/>
      <c r="CA1" s="133"/>
      <c r="CB1" s="133"/>
      <c r="CC1" s="133"/>
      <c r="CD1" s="133"/>
      <c r="CE1" s="133"/>
      <c r="CF1" s="133"/>
      <c r="CG1" s="133"/>
      <c r="CH1" s="133"/>
      <c r="CI1" s="133"/>
      <c r="CJ1" s="133"/>
      <c r="CK1" s="133"/>
      <c r="CL1" s="133"/>
      <c r="CM1" s="133"/>
      <c r="CN1" s="133"/>
      <c r="CO1" s="133"/>
      <c r="CP1" s="133"/>
      <c r="CQ1" s="133"/>
      <c r="CR1" s="133"/>
      <c r="CS1" s="133"/>
      <c r="CT1" s="133"/>
      <c r="CU1" s="133"/>
      <c r="CV1" s="133"/>
      <c r="CW1" s="133"/>
      <c r="CX1" s="133"/>
      <c r="CY1" s="133"/>
      <c r="CZ1" s="133"/>
      <c r="DA1" s="133"/>
      <c r="DB1" s="133"/>
      <c r="DC1" s="133"/>
      <c r="DD1" s="133"/>
      <c r="DE1" s="133"/>
      <c r="DF1" s="133"/>
      <c r="DG1" s="133"/>
      <c r="DH1" s="133"/>
      <c r="DI1" s="133"/>
      <c r="DJ1" s="133"/>
      <c r="DK1" s="133"/>
    </row>
    <row r="2" spans="1:115" s="134" customFormat="1" ht="20.399999999999999" x14ac:dyDescent="0.25">
      <c r="A2" s="135"/>
      <c r="B2" s="135"/>
      <c r="C2" s="135"/>
      <c r="D2" s="135"/>
      <c r="E2" s="135"/>
      <c r="F2" s="135"/>
      <c r="G2" s="135"/>
      <c r="H2" s="135"/>
      <c r="I2" s="135"/>
      <c r="J2" s="135"/>
      <c r="K2" s="135"/>
      <c r="L2" s="135"/>
      <c r="M2" s="135"/>
      <c r="N2" s="135"/>
      <c r="O2" s="135"/>
    </row>
    <row r="3" spans="1:115" x14ac:dyDescent="0.25">
      <c r="A3" s="136" t="s">
        <v>108</v>
      </c>
      <c r="B3" s="136"/>
      <c r="C3" s="136"/>
      <c r="D3" s="136" t="s">
        <v>109</v>
      </c>
      <c r="E3" s="136"/>
      <c r="H3" s="143"/>
      <c r="I3" s="134"/>
      <c r="J3" s="134"/>
      <c r="K3" s="134"/>
      <c r="L3" s="134"/>
      <c r="M3" s="144"/>
      <c r="N3" s="144"/>
      <c r="O3" s="144"/>
    </row>
    <row r="4" spans="1:115" ht="13.5" customHeight="1" x14ac:dyDescent="0.25">
      <c r="A4" s="147"/>
      <c r="B4" s="147"/>
      <c r="C4" s="147"/>
      <c r="D4" s="147"/>
      <c r="E4" s="147"/>
      <c r="H4" s="143"/>
      <c r="I4" s="134"/>
      <c r="J4" s="134"/>
      <c r="K4" s="134"/>
      <c r="L4" s="134"/>
      <c r="M4" s="144"/>
      <c r="N4" s="144"/>
      <c r="O4" s="144"/>
    </row>
    <row r="5" spans="1:115" ht="20.25" customHeight="1" x14ac:dyDescent="0.25">
      <c r="A5" s="147" t="str">
        <f>MID('Kort om statistiken_In Brief'!A1:U1,1,19)</f>
        <v>Kort om statistiken</v>
      </c>
      <c r="B5" s="147"/>
      <c r="C5" s="147"/>
      <c r="D5" s="147" t="str">
        <f>MID('Kort om statistiken_In Brief'!A1,21,200)</f>
        <v>The Statistics in Brief</v>
      </c>
      <c r="E5" s="147"/>
      <c r="H5" s="143"/>
      <c r="I5" s="134"/>
      <c r="J5" s="134"/>
      <c r="K5" s="134"/>
      <c r="L5" s="134"/>
      <c r="M5" s="144"/>
      <c r="N5" s="144"/>
      <c r="O5" s="144"/>
    </row>
    <row r="6" spans="1:115" ht="20.25" customHeight="1" x14ac:dyDescent="0.25">
      <c r="A6" s="147" t="str">
        <f>Definitioner!A1</f>
        <v>Definitioner</v>
      </c>
      <c r="B6" s="148"/>
      <c r="C6" s="148"/>
      <c r="D6" s="147" t="str">
        <f>Definitions!A1</f>
        <v>Definitions</v>
      </c>
      <c r="E6" s="203"/>
      <c r="H6" s="143"/>
      <c r="I6" s="134"/>
      <c r="J6" s="134"/>
      <c r="K6" s="134"/>
      <c r="L6" s="134"/>
      <c r="M6" s="144"/>
      <c r="N6" s="144"/>
      <c r="O6" s="144"/>
    </row>
    <row r="7" spans="1:115" ht="20.25" customHeight="1" x14ac:dyDescent="0.25">
      <c r="A7" s="147" t="str">
        <f>MID(Teckenförklaring_Legends!A1,1,16)</f>
        <v>Teckenförklaring</v>
      </c>
      <c r="B7" s="146"/>
      <c r="C7" s="146"/>
      <c r="D7" s="147" t="str">
        <f>MID(Teckenförklaring_Legends!A1,18,200)</f>
        <v>Legends</v>
      </c>
      <c r="E7" s="146"/>
      <c r="H7" s="143"/>
      <c r="I7" s="134"/>
      <c r="J7" s="134"/>
      <c r="K7" s="134"/>
      <c r="L7" s="134"/>
      <c r="M7" s="144"/>
      <c r="N7" s="144"/>
      <c r="O7" s="144"/>
    </row>
    <row r="8" spans="1:115" ht="33" customHeight="1" x14ac:dyDescent="0.25">
      <c r="A8" s="147" t="str">
        <f>MID('Tabell 1'!B1,1,9)</f>
        <v>Tabell 1.</v>
      </c>
      <c r="B8" s="148" t="str">
        <f>MID('Tabell 1'!B1,11,200)</f>
        <v>Persontransporter på järnväg, resor och transportarbete, kvartal.</v>
      </c>
      <c r="C8" s="148"/>
      <c r="D8" s="149" t="str">
        <f>MID('Tabell 1'!B2,1,8)</f>
        <v>Table 1.</v>
      </c>
      <c r="E8" s="150" t="str">
        <f>MID('Tabell 1'!B2,10,200)</f>
        <v>Passenger transport by railways, journeys and transport performance, quarterly data.</v>
      </c>
      <c r="H8" s="144"/>
      <c r="I8" s="144"/>
      <c r="J8" s="144"/>
      <c r="K8" s="144"/>
      <c r="L8" s="144"/>
      <c r="M8" s="144"/>
      <c r="N8" s="144"/>
      <c r="O8" s="144"/>
    </row>
    <row r="9" spans="1:115" ht="33" customHeight="1" x14ac:dyDescent="0.25">
      <c r="A9" s="147" t="str">
        <f>MID('Tabell 2'!B1,1,9)</f>
        <v>Tabell 2.</v>
      </c>
      <c r="B9" s="148" t="str">
        <f>MID('Tabell 2'!B1,11,200)</f>
        <v>Godstransporter på järnväg, transporterad godsmängd och transportarbete, kvartal.</v>
      </c>
      <c r="C9" s="148"/>
      <c r="D9" s="149" t="str">
        <f>MID('Tabell 2'!B2,1,8)</f>
        <v>Table 2.</v>
      </c>
      <c r="E9" s="150" t="str">
        <f>MID('Tabell 2'!B2,10,200)</f>
        <v>Goods transport by railway, tonnes carried and transport performance, quarterly data.</v>
      </c>
      <c r="H9" s="145"/>
      <c r="I9" s="144"/>
      <c r="J9" s="144"/>
      <c r="K9" s="144"/>
      <c r="L9" s="144"/>
      <c r="M9" s="144"/>
      <c r="N9" s="144"/>
      <c r="O9" s="144"/>
    </row>
    <row r="10" spans="1:115" ht="47.7" customHeight="1" x14ac:dyDescent="0.25">
      <c r="A10" s="147" t="str">
        <f>MID('Tabell 3'!B1,1,9)</f>
        <v>Tabell 3.</v>
      </c>
      <c r="B10" s="148" t="str">
        <f>MID('Tabell 3'!B1,11,200)</f>
        <v>Godstransporter på järnväg, transporterad godsmängd och transportarbete, exklusive malm på malmbanan, kvartal.</v>
      </c>
      <c r="C10" s="148"/>
      <c r="D10" s="149" t="str">
        <f>MID('Tabell 3'!B2,1,8)</f>
        <v>Table 3.</v>
      </c>
      <c r="E10" s="150" t="str">
        <f>MID('Tabell 3'!B2,10,200)</f>
        <v>Goods transport by railway, tonnes carried and transport performance, excluding ore on the Ore Railway, quarterly data.</v>
      </c>
    </row>
    <row r="11" spans="1:115" ht="33" customHeight="1" x14ac:dyDescent="0.25">
      <c r="A11" s="147" t="str">
        <f>MID('Tabell 4'!B1,1,9)</f>
        <v>Tabell 4.</v>
      </c>
      <c r="B11" s="148" t="str">
        <f>MID('Tabell 4'!B1,11,200)</f>
        <v>Godstransporter på järnväg, inrikes, transporterad godsmängd och transportarbete, kvartal.</v>
      </c>
      <c r="C11" s="148"/>
      <c r="D11" s="149" t="str">
        <f>MID('Tabell 4'!B2,1,8)</f>
        <v>Table 4.</v>
      </c>
      <c r="E11" s="150" t="str">
        <f>MID('Tabell 4'!B2,10,200)</f>
        <v>Goods transport by railway, domestic consignments, tonnes carried and transport performance, quarterly data.</v>
      </c>
    </row>
    <row r="12" spans="1:115" ht="33" customHeight="1" x14ac:dyDescent="0.25">
      <c r="A12" s="147" t="str">
        <f>MID('Tabell 5'!B1,1,9)</f>
        <v>Tabell 5.</v>
      </c>
      <c r="B12" s="148" t="str">
        <f>MID('Tabell 5'!B1,11,200)</f>
        <v>Godstransporter på järnväg, utrikes, transporterad godsmängd och transportarbete, kvartal.</v>
      </c>
      <c r="C12" s="148"/>
      <c r="D12" s="149" t="str">
        <f>MID('Tabell 5'!B2,1,8)</f>
        <v>Table 5.</v>
      </c>
      <c r="E12" s="150" t="str">
        <f>MID('Tabell 5'!B2,10,200)</f>
        <v>Goods transport by railway, cross-border consignments, tonnes carried and transport performance, quarterly data.</v>
      </c>
    </row>
    <row r="13" spans="1:115" ht="47.25" customHeight="1" x14ac:dyDescent="0.25">
      <c r="A13" s="147" t="str">
        <f>MID('Tabell 6'!B1,1,9)</f>
        <v>Tabell 6.</v>
      </c>
      <c r="B13" s="148" t="str">
        <f>MID('Tabell 6'!B1,11,200)</f>
        <v>Godstransporter på järnväg, inrikes, transporterad godsmängd och transportarbete, exklusive malm på malmbanan, kvartal.</v>
      </c>
      <c r="C13" s="148"/>
      <c r="D13" s="149" t="str">
        <f>MID('Tabell 6'!B2,1,8)</f>
        <v>Table 6.</v>
      </c>
      <c r="E13" s="150" t="str">
        <f>MID('Tabell 6'!B2,10,200)</f>
        <v>Goods transport by railway, domestic consignments, tonnes carried and transport performance, excluding ore on the Ore Railway, quarterly data.</v>
      </c>
    </row>
    <row r="14" spans="1:115" ht="47.25" customHeight="1" x14ac:dyDescent="0.25">
      <c r="A14" s="147" t="str">
        <f>MID('Tabell 7'!B1,1,9)</f>
        <v>Tabell 7.</v>
      </c>
      <c r="B14" s="148" t="str">
        <f>MID('Tabell 7'!B1,11,200)</f>
        <v>Godstransporter på järnväg, utrikes, transporterad godsmängd och transportarbete, exklusive malm på malmbanan, kvartal.</v>
      </c>
      <c r="C14" s="148"/>
      <c r="D14" s="149" t="str">
        <f>MID('Tabell 7'!B2,1,8)</f>
        <v>Table 7.</v>
      </c>
      <c r="E14" s="150" t="str">
        <f>MID('Tabell 7'!B2,10,200)</f>
        <v>Goods transport by railway, cross-border consignments, tonnes carried and transport performance, excluding ore on the Ore Railway, quarterly data.</v>
      </c>
    </row>
    <row r="15" spans="1:115" ht="33" customHeight="1" x14ac:dyDescent="0.25">
      <c r="A15" s="147" t="str">
        <f>MID('Tabell 8'!B1,1,9)</f>
        <v>Tabell 8.</v>
      </c>
      <c r="B15" s="148" t="str">
        <f>MID('Tabell 8'!B1,11,200)</f>
        <v>Person- och godstrafik på järnväg, tågkilometer, kvartal.</v>
      </c>
      <c r="C15" s="148"/>
      <c r="D15" s="149" t="str">
        <f>MID('Tabell 8'!B2,1,8)</f>
        <v>Table 8.</v>
      </c>
      <c r="E15" s="150" t="str">
        <f>MID('Tabell 8'!B2,10,200)</f>
        <v>Passenger and freight train traffic by railways, train-kilometres, quarterly data.</v>
      </c>
      <c r="F15" s="140"/>
    </row>
    <row r="16" spans="1:115" ht="22.5" customHeight="1" x14ac:dyDescent="0.25">
      <c r="A16" s="147" t="str">
        <f>MID('Figur 1'!A42,1,8)</f>
        <v>Figur 1.</v>
      </c>
      <c r="B16" s="148" t="str">
        <f>MID('Figur 1'!A42,10,200)</f>
        <v>Persontransporter på järnväg, resor.</v>
      </c>
      <c r="C16" s="150"/>
      <c r="D16" s="147" t="str">
        <f>MID('Figur 1'!A43,1,9)</f>
        <v>Figure 1.</v>
      </c>
      <c r="E16" s="148" t="str">
        <f>MID('Figur 1'!A43,11,200)</f>
        <v>Passenger transport by railway, journeys.</v>
      </c>
    </row>
    <row r="17" spans="1:6" ht="22.5" customHeight="1" x14ac:dyDescent="0.25">
      <c r="A17" s="147" t="str">
        <f>MID('Figur 2'!A42,1,8)</f>
        <v>Figur 2.</v>
      </c>
      <c r="B17" s="148" t="str">
        <f>MID('Figur 2'!A42,10,200)</f>
        <v>Persontransporter på järnväg, transportarbete.</v>
      </c>
      <c r="C17" s="150"/>
      <c r="D17" s="147" t="str">
        <f>MID('Figur 2'!A43,1,9)</f>
        <v>Figure 2.</v>
      </c>
      <c r="E17" s="148" t="str">
        <f>MID('Figur 2'!A43,11,200)</f>
        <v>Passenger transport by railway, transport performance.</v>
      </c>
    </row>
    <row r="18" spans="1:6" ht="22.5" customHeight="1" x14ac:dyDescent="0.25">
      <c r="A18" s="147" t="str">
        <f>MID('Figur 3'!A42,1,8)</f>
        <v>Figur 3.</v>
      </c>
      <c r="B18" s="148" t="str">
        <f>MID('Figur 3'!A42,10,200)</f>
        <v>Godstransporter på järnväg, transporterad godsmängd.</v>
      </c>
      <c r="C18" s="150"/>
      <c r="D18" s="147" t="str">
        <f>MID('Figur 3'!A43,1,9)</f>
        <v>Figure 3.</v>
      </c>
      <c r="E18" s="148" t="str">
        <f>MID('Figur 3'!A43,11,200)</f>
        <v>Goods transport by railway, tonnes carried.</v>
      </c>
    </row>
    <row r="19" spans="1:6" ht="22.5" customHeight="1" x14ac:dyDescent="0.25">
      <c r="A19" s="147" t="str">
        <f>MID('Figur 4'!A42,1,8)</f>
        <v>Figur 4.</v>
      </c>
      <c r="B19" s="147" t="str">
        <f>MID('Figur 4'!A42,10,200)</f>
        <v>Godstransporter på järnväg, transportarbete.</v>
      </c>
      <c r="C19" s="150"/>
      <c r="D19" s="147" t="str">
        <f>MID('Figur 4'!A43,1,9)</f>
        <v>Figure 4.</v>
      </c>
      <c r="E19" s="147" t="str">
        <f>MID('Figur 4'!A43,11,200)</f>
        <v>Goods transport by railway, transport performance.</v>
      </c>
    </row>
    <row r="20" spans="1:6" ht="31.5" customHeight="1" x14ac:dyDescent="0.25">
      <c r="A20" s="138"/>
      <c r="B20" s="139"/>
      <c r="C20" s="139"/>
      <c r="D20" s="138"/>
      <c r="E20" s="139"/>
    </row>
    <row r="21" spans="1:6" ht="31.5" customHeight="1" x14ac:dyDescent="0.25">
      <c r="A21" s="141"/>
      <c r="B21" s="142"/>
      <c r="C21" s="142"/>
      <c r="D21" s="141"/>
      <c r="E21" s="142"/>
    </row>
    <row r="22" spans="1:6" ht="31.5" customHeight="1" x14ac:dyDescent="0.25">
      <c r="A22" s="138"/>
      <c r="B22" s="139"/>
      <c r="C22" s="139"/>
      <c r="D22" s="138"/>
      <c r="E22" s="139"/>
    </row>
    <row r="23" spans="1:6" ht="31.5" customHeight="1" x14ac:dyDescent="0.25">
      <c r="A23" s="138"/>
      <c r="B23" s="139"/>
      <c r="C23" s="139"/>
      <c r="D23" s="138"/>
      <c r="E23" s="139"/>
    </row>
    <row r="24" spans="1:6" ht="31.5" customHeight="1" x14ac:dyDescent="0.25">
      <c r="A24" s="138"/>
      <c r="B24" s="139"/>
      <c r="C24" s="139"/>
      <c r="D24" s="138"/>
      <c r="E24" s="139"/>
    </row>
    <row r="25" spans="1:6" ht="88.5" customHeight="1" x14ac:dyDescent="0.25">
      <c r="A25" s="138"/>
      <c r="B25" s="139"/>
      <c r="C25" s="139"/>
      <c r="D25" s="138"/>
      <c r="E25" s="139"/>
    </row>
    <row r="26" spans="1:6" ht="71.25" customHeight="1" x14ac:dyDescent="0.25">
      <c r="A26" s="138"/>
      <c r="B26" s="139"/>
      <c r="C26" s="139"/>
      <c r="D26" s="138"/>
      <c r="E26" s="139"/>
    </row>
    <row r="27" spans="1:6" ht="66.75" customHeight="1" x14ac:dyDescent="0.25">
      <c r="A27" s="138"/>
      <c r="B27" s="139"/>
      <c r="C27" s="139"/>
      <c r="D27" s="138"/>
      <c r="E27" s="139"/>
    </row>
    <row r="28" spans="1:6" ht="101.25" customHeight="1" x14ac:dyDescent="0.25">
      <c r="A28" s="138"/>
      <c r="B28" s="139"/>
      <c r="C28" s="139"/>
      <c r="D28" s="138"/>
      <c r="E28" s="139"/>
    </row>
    <row r="29" spans="1:6" ht="101.25" customHeight="1" x14ac:dyDescent="0.25">
      <c r="A29" s="138"/>
      <c r="B29" s="139"/>
      <c r="C29" s="139"/>
      <c r="D29" s="138"/>
      <c r="E29" s="139"/>
    </row>
    <row r="30" spans="1:6" ht="87.75" customHeight="1" x14ac:dyDescent="0.25">
      <c r="A30" s="138"/>
      <c r="B30" s="139"/>
      <c r="C30" s="139"/>
      <c r="D30" s="138"/>
      <c r="E30" s="139"/>
    </row>
    <row r="31" spans="1:6" ht="87.75" customHeight="1" x14ac:dyDescent="0.25">
      <c r="A31" s="138"/>
      <c r="B31" s="139"/>
      <c r="C31" s="139"/>
      <c r="D31" s="138"/>
      <c r="E31" s="139"/>
    </row>
    <row r="32" spans="1:6" ht="90" customHeight="1" x14ac:dyDescent="0.25">
      <c r="A32" s="138"/>
      <c r="B32" s="139"/>
      <c r="C32" s="139"/>
      <c r="D32" s="138"/>
      <c r="E32" s="211"/>
      <c r="F32" s="211"/>
    </row>
    <row r="33" spans="1:6" ht="19.5" customHeight="1" x14ac:dyDescent="0.25">
      <c r="A33" s="141"/>
      <c r="B33" s="142"/>
      <c r="C33" s="142"/>
      <c r="D33" s="141"/>
      <c r="E33" s="142"/>
    </row>
    <row r="34" spans="1:6" ht="93" customHeight="1" x14ac:dyDescent="0.25">
      <c r="A34" s="138"/>
      <c r="B34" s="139"/>
      <c r="C34" s="139"/>
      <c r="D34" s="138"/>
      <c r="E34" s="139"/>
      <c r="F34" s="139"/>
    </row>
    <row r="35" spans="1:6" ht="90.75" customHeight="1" x14ac:dyDescent="0.25">
      <c r="A35" s="138"/>
      <c r="B35" s="139"/>
      <c r="C35" s="139"/>
      <c r="D35" s="138"/>
      <c r="E35" s="139"/>
      <c r="F35" s="139"/>
    </row>
    <row r="36" spans="1:6" ht="102.75" customHeight="1" x14ac:dyDescent="0.25">
      <c r="A36" s="138"/>
      <c r="B36" s="139"/>
      <c r="C36" s="139"/>
      <c r="D36" s="138"/>
      <c r="E36" s="139"/>
      <c r="F36" s="139"/>
    </row>
  </sheetData>
  <mergeCells count="2">
    <mergeCell ref="E32:F32"/>
    <mergeCell ref="A1:E1"/>
  </mergeCells>
  <hyperlinks>
    <hyperlink ref="A8:B8" location="'Tabell 1'!A1" display="'Tabell 1'!A1" xr:uid="{00000000-0004-0000-0100-000000000000}"/>
    <hyperlink ref="D8:E8" location="'Tabell 1'!A1" display="'Tabell 1'!A1" xr:uid="{00000000-0004-0000-0100-000001000000}"/>
    <hyperlink ref="A9:B9" location="'Tabell 2'!A1" display="'Tabell 2'!A1" xr:uid="{00000000-0004-0000-0100-000002000000}"/>
    <hyperlink ref="D9:E9" location="'Tabell 2'!A1" display="'Tabell 2'!A1" xr:uid="{00000000-0004-0000-0100-000003000000}"/>
    <hyperlink ref="A10:B10" location="'Tabell 3'!A1" display="'Tabell 3'!A1" xr:uid="{00000000-0004-0000-0100-000004000000}"/>
    <hyperlink ref="D10:E10" location="'Tabell 3'!A1" display="'Tabell 3'!A1" xr:uid="{00000000-0004-0000-0100-000005000000}"/>
    <hyperlink ref="A11:B11" location="'Tabell 4'!A1" display="'Tabell 4'!A1" xr:uid="{00000000-0004-0000-0100-000006000000}"/>
    <hyperlink ref="D11:E11" location="'Tabell 4'!A1" display="'Tabell 4'!A1" xr:uid="{00000000-0004-0000-0100-000007000000}"/>
    <hyperlink ref="A12:B12" location="'Tabell 5'!A1" display="'Tabell 5'!A1" xr:uid="{00000000-0004-0000-0100-000008000000}"/>
    <hyperlink ref="D12:E12" location="'Tabell 5'!A1" display="'Tabell 5'!A1" xr:uid="{00000000-0004-0000-0100-000009000000}"/>
    <hyperlink ref="A13:B13" location="'Tabell 6'!A1" display="'Tabell 6'!A1" xr:uid="{00000000-0004-0000-0100-00000A000000}"/>
    <hyperlink ref="D13:E13" location="'Tabell 6'!A1" display="'Tabell 6'!A1" xr:uid="{00000000-0004-0000-0100-00000B000000}"/>
    <hyperlink ref="A14:B14" location="'Tabell 7'!A1" display="'Tabell 7'!A1" xr:uid="{00000000-0004-0000-0100-00000C000000}"/>
    <hyperlink ref="D14:E14" location="'Tabell 7'!A1" display="'Tabell 7'!A1" xr:uid="{00000000-0004-0000-0100-00000D000000}"/>
    <hyperlink ref="A15:B15" location="'Tabell 8'!A1" display="'Tabell 8'!A1" xr:uid="{00000000-0004-0000-0100-00000E000000}"/>
    <hyperlink ref="D15:E15" location="'Tabell 8'!A1" display="'Tabell 8'!A1" xr:uid="{00000000-0004-0000-0100-00000F000000}"/>
    <hyperlink ref="A16:B16" location="'Figur 1'!A1" display="'Figur 1'!A1" xr:uid="{00000000-0004-0000-0100-000010000000}"/>
    <hyperlink ref="D16:E16" location="'Figur 1'!A1" display="'Figur 1'!A1" xr:uid="{00000000-0004-0000-0100-000011000000}"/>
    <hyperlink ref="A17:B17" location="'Figur 2'!A1" display="'Figur 2'!A1" xr:uid="{00000000-0004-0000-0100-000012000000}"/>
    <hyperlink ref="D17:E17" location="'Figur 2'!A1" display="'Figur 2'!A1" xr:uid="{00000000-0004-0000-0100-000013000000}"/>
    <hyperlink ref="A18:B18" location="'Figur 3'!A1" display="'Figur 3'!A1" xr:uid="{00000000-0004-0000-0100-000014000000}"/>
    <hyperlink ref="D18:E18" location="'Figur 3'!A1" display="'Figur 3'!A1" xr:uid="{00000000-0004-0000-0100-000015000000}"/>
    <hyperlink ref="A19:B19" location="'Figur 4'!A1" display="'Figur 4'!A1" xr:uid="{00000000-0004-0000-0100-000016000000}"/>
    <hyperlink ref="D19:E19" location="'Figur 4'!A1" display="'Figur 4'!A1" xr:uid="{00000000-0004-0000-0100-000017000000}"/>
    <hyperlink ref="A5" location="'Kort om statistiken'!A1" display="'Kort om statistiken'!A1" xr:uid="{00000000-0004-0000-0100-000018000000}"/>
    <hyperlink ref="A6" location="Definitioner!A1" display="Definitioner!A1" xr:uid="{00000000-0004-0000-0100-000019000000}"/>
    <hyperlink ref="A7" location="Teckenförklaring_Legends!A1" display="Teckenförklaring_Legends!A1" xr:uid="{00000000-0004-0000-0100-00001A000000}"/>
    <hyperlink ref="D7" location="Teckenförklaring_Legends!A1" display="Teckenförklaring_Legends!A1" xr:uid="{00000000-0004-0000-0100-00001B000000}"/>
    <hyperlink ref="D6" r:id="rId1" display="Järnvägstransporter 2024 kvartal 1.xlsx" xr:uid="{00000000-0004-0000-0100-00001C000000}"/>
    <hyperlink ref="D5" location="'Kort om statistiken'!A1" display="'Kort om statistiken'!A1" xr:uid="{00000000-0004-0000-0100-00001D000000}"/>
    <hyperlink ref="A8:E8" location="'Tabell 1'!A1" display="'Tabell 1'!A1" xr:uid="{00000000-0004-0000-0100-00001E000000}"/>
    <hyperlink ref="A9:E9" location="'Tabell 2'!A1" display="'Tabell 2'!A1" xr:uid="{00000000-0004-0000-0100-00001F000000}"/>
    <hyperlink ref="A10:E10" location="'Tabell 3'!A1" display="'Tabell 3'!A1" xr:uid="{00000000-0004-0000-0100-000020000000}"/>
    <hyperlink ref="A11:E11" location="'Tabell 4'!A1" display="'Tabell 4'!A1" xr:uid="{00000000-0004-0000-0100-000021000000}"/>
    <hyperlink ref="A12:E12" location="'Tabell 5'!A1" display="'Tabell 5'!A1" xr:uid="{00000000-0004-0000-0100-000022000000}"/>
    <hyperlink ref="A13:E13" location="'Tabell 6'!A1" display="'Tabell 6'!A1" xr:uid="{00000000-0004-0000-0100-000023000000}"/>
    <hyperlink ref="A14:E14" location="'Tabell 7'!A1" display="'Tabell 7'!A1" xr:uid="{00000000-0004-0000-0100-000024000000}"/>
    <hyperlink ref="A15:E15" location="'Tabell 8'!A1" display="'Tabell 8'!A1" xr:uid="{00000000-0004-0000-0100-000025000000}"/>
    <hyperlink ref="A5:E5" location="'Kort om statistiken_In Brief'!A1" display="'Kort om statistiken_In Brief'!A1" xr:uid="{00000000-0004-0000-0100-000026000000}"/>
    <hyperlink ref="A6:E6" location="Definitioner!A1" display="Definitioner!A1" xr:uid="{00000000-0004-0000-0100-000027000000}"/>
    <hyperlink ref="A16:E16" location="'Figur 1'!A1" display="'Figur 1'!A1" xr:uid="{00000000-0004-0000-0100-000028000000}"/>
    <hyperlink ref="A17:E17" location="'Figur 2'!A1" display="'Figur 2'!A1" xr:uid="{00000000-0004-0000-0100-000029000000}"/>
    <hyperlink ref="A18:E18" location="'Figur 3'!A1" display="'Figur 3'!A1" xr:uid="{00000000-0004-0000-0100-00002A000000}"/>
    <hyperlink ref="A19:E19" location="'Figur 4'!A1" display="'Figur 4'!A1" xr:uid="{00000000-0004-0000-0100-00002B000000}"/>
    <hyperlink ref="D6:E6" location="Definitions!A1" display="Definitions!A1" xr:uid="{5DB2663B-8753-40C5-A2AA-084AF6A93CED}"/>
  </hyperlinks>
  <pageMargins left="0.75" right="0.75" top="1" bottom="1" header="0.5" footer="0.5"/>
  <pageSetup paperSize="9" scale="81" orientation="landscape" r:id="rId2"/>
  <headerFooter alignWithMargins="0"/>
  <rowBreaks count="1" manualBreakCount="1">
    <brk id="32"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dimension ref="A1:AL134"/>
  <sheetViews>
    <sheetView zoomScale="115" zoomScaleNormal="115" workbookViewId="0">
      <selection sqref="A1:S1"/>
    </sheetView>
  </sheetViews>
  <sheetFormatPr defaultColWidth="9.28515625" defaultRowHeight="35.25" customHeight="1" x14ac:dyDescent="0.2"/>
  <cols>
    <col min="1" max="16384" width="9.28515625" style="11"/>
  </cols>
  <sheetData>
    <row r="1" spans="1:38" ht="32.25" customHeight="1" x14ac:dyDescent="0.2">
      <c r="A1" s="213" t="s">
        <v>148</v>
      </c>
      <c r="B1" s="213"/>
      <c r="C1" s="213"/>
      <c r="D1" s="213"/>
      <c r="E1" s="213"/>
      <c r="F1" s="213"/>
      <c r="G1" s="213"/>
      <c r="H1" s="213"/>
      <c r="I1" s="213"/>
      <c r="J1" s="213"/>
      <c r="K1" s="213"/>
      <c r="L1" s="213"/>
      <c r="M1" s="213"/>
      <c r="N1" s="213"/>
      <c r="O1" s="213"/>
      <c r="P1" s="213"/>
      <c r="Q1" s="213"/>
      <c r="R1" s="213"/>
      <c r="S1" s="213"/>
      <c r="T1" s="183"/>
    </row>
    <row r="2" spans="1:38" ht="15" customHeight="1" x14ac:dyDescent="0.2">
      <c r="A2" s="167"/>
      <c r="B2" s="167"/>
      <c r="C2" s="167"/>
      <c r="D2" s="167"/>
      <c r="E2" s="167"/>
      <c r="F2" s="167"/>
      <c r="G2" s="167"/>
      <c r="H2" s="167"/>
      <c r="I2" s="167"/>
      <c r="J2" s="167"/>
      <c r="K2" s="167"/>
      <c r="L2" s="167"/>
      <c r="M2" s="167"/>
      <c r="N2" s="167"/>
      <c r="O2" s="167"/>
      <c r="P2" s="167"/>
      <c r="Q2" s="167"/>
      <c r="R2" s="167"/>
      <c r="S2" s="167"/>
    </row>
    <row r="3" spans="1:38" ht="15" customHeight="1" x14ac:dyDescent="0.25">
      <c r="A3" s="62"/>
      <c r="B3" s="79"/>
      <c r="C3" s="80"/>
      <c r="D3" s="80"/>
      <c r="E3" s="80"/>
      <c r="F3" s="80"/>
      <c r="G3" s="80"/>
      <c r="H3" s="80"/>
      <c r="I3" s="80"/>
      <c r="J3" s="80"/>
      <c r="K3" s="80"/>
      <c r="L3" s="80"/>
      <c r="M3" s="80"/>
      <c r="N3" s="80"/>
      <c r="O3" s="80"/>
      <c r="P3" s="80"/>
      <c r="Q3" s="80"/>
      <c r="R3" s="80"/>
      <c r="S3" s="80"/>
    </row>
    <row r="4" spans="1:38" ht="6" customHeight="1" x14ac:dyDescent="0.25">
      <c r="A4" s="62"/>
      <c r="B4" s="79"/>
      <c r="C4" s="80"/>
      <c r="D4" s="80"/>
      <c r="E4" s="80"/>
      <c r="F4" s="80"/>
      <c r="G4" s="80"/>
      <c r="H4" s="80"/>
      <c r="I4" s="80"/>
      <c r="J4" s="80"/>
      <c r="K4" s="80"/>
      <c r="L4" s="80"/>
      <c r="M4" s="80"/>
      <c r="N4" s="80"/>
      <c r="O4" s="80"/>
      <c r="P4" s="80"/>
      <c r="Q4" s="80"/>
      <c r="R4" s="80"/>
      <c r="S4" s="80"/>
    </row>
    <row r="5" spans="1:38" ht="46.5" customHeight="1" x14ac:dyDescent="0.2">
      <c r="A5" s="168"/>
      <c r="B5" s="168"/>
      <c r="C5" s="168"/>
      <c r="D5" s="168"/>
      <c r="E5" s="168"/>
      <c r="F5" s="168"/>
      <c r="G5" s="168"/>
      <c r="H5" s="168"/>
      <c r="I5" s="168"/>
      <c r="J5" s="168"/>
      <c r="K5" s="168"/>
      <c r="L5" s="168"/>
      <c r="M5" s="168"/>
      <c r="N5" s="168"/>
      <c r="O5" s="168"/>
      <c r="P5" s="168"/>
      <c r="Q5" s="168"/>
      <c r="R5" s="168"/>
      <c r="S5" s="168"/>
    </row>
    <row r="6" spans="1:38" ht="6" customHeight="1" x14ac:dyDescent="0.2">
      <c r="A6" s="169"/>
      <c r="B6" s="169"/>
      <c r="C6" s="169"/>
      <c r="D6" s="169"/>
      <c r="E6" s="169"/>
      <c r="F6" s="169"/>
      <c r="G6" s="169"/>
      <c r="H6" s="169"/>
      <c r="I6" s="169"/>
      <c r="J6" s="169"/>
      <c r="K6" s="169"/>
      <c r="L6" s="169"/>
      <c r="M6" s="169"/>
      <c r="N6" s="169"/>
      <c r="O6" s="169"/>
      <c r="P6" s="169"/>
      <c r="Q6" s="169"/>
      <c r="R6" s="169"/>
      <c r="S6" s="169"/>
    </row>
    <row r="7" spans="1:38" ht="18" customHeight="1" x14ac:dyDescent="0.2">
      <c r="A7" s="168"/>
      <c r="B7" s="168"/>
      <c r="C7" s="168"/>
      <c r="D7" s="168"/>
      <c r="E7" s="168"/>
      <c r="F7" s="168"/>
      <c r="G7" s="168"/>
      <c r="H7" s="168"/>
      <c r="I7" s="168"/>
      <c r="J7" s="168"/>
      <c r="K7" s="168"/>
      <c r="L7" s="168"/>
      <c r="M7" s="168"/>
      <c r="N7" s="168"/>
      <c r="O7" s="168"/>
      <c r="P7" s="168"/>
      <c r="Q7" s="168"/>
      <c r="R7" s="168"/>
      <c r="S7" s="168"/>
    </row>
    <row r="8" spans="1:38" ht="6" customHeight="1" x14ac:dyDescent="0.2">
      <c r="A8" s="169"/>
      <c r="B8" s="169"/>
      <c r="C8" s="169"/>
      <c r="D8" s="169"/>
      <c r="E8" s="169"/>
      <c r="F8" s="169"/>
      <c r="G8" s="169"/>
      <c r="H8" s="169"/>
      <c r="I8" s="169"/>
      <c r="J8" s="169"/>
      <c r="K8" s="169"/>
      <c r="L8" s="169"/>
      <c r="M8" s="169"/>
      <c r="N8" s="169"/>
      <c r="O8" s="169"/>
      <c r="P8" s="169"/>
      <c r="Q8" s="169"/>
      <c r="R8" s="169"/>
      <c r="S8" s="81"/>
    </row>
    <row r="9" spans="1:38" ht="51.75" customHeight="1" x14ac:dyDescent="0.2">
      <c r="A9" s="168"/>
      <c r="B9" s="168"/>
      <c r="C9" s="168"/>
      <c r="D9" s="168"/>
      <c r="E9" s="168"/>
      <c r="F9" s="168"/>
      <c r="G9" s="168"/>
      <c r="H9" s="168"/>
      <c r="I9" s="168"/>
      <c r="J9" s="168"/>
      <c r="K9" s="168"/>
      <c r="L9" s="168"/>
      <c r="M9" s="168"/>
      <c r="N9" s="168"/>
      <c r="O9" s="168"/>
      <c r="P9" s="168"/>
      <c r="Q9" s="168"/>
      <c r="R9" s="168"/>
      <c r="S9" s="168"/>
    </row>
    <row r="10" spans="1:38" ht="6" customHeight="1" x14ac:dyDescent="0.2">
      <c r="A10" s="169"/>
      <c r="B10" s="169"/>
      <c r="C10" s="169"/>
      <c r="D10" s="169"/>
      <c r="E10" s="169"/>
      <c r="F10" s="169"/>
      <c r="G10" s="169"/>
      <c r="H10" s="169"/>
      <c r="I10" s="169"/>
      <c r="J10" s="169"/>
      <c r="K10" s="169"/>
      <c r="L10" s="169"/>
      <c r="M10" s="169"/>
      <c r="N10" s="169"/>
      <c r="O10" s="169"/>
      <c r="P10" s="169"/>
      <c r="Q10" s="169"/>
      <c r="R10" s="169"/>
      <c r="S10" s="169"/>
    </row>
    <row r="11" spans="1:38" ht="42" customHeight="1" x14ac:dyDescent="0.2">
      <c r="A11" s="168"/>
      <c r="B11" s="168"/>
      <c r="C11" s="168"/>
      <c r="D11" s="168"/>
      <c r="E11" s="168"/>
      <c r="F11" s="168"/>
      <c r="G11" s="168"/>
      <c r="H11" s="168"/>
      <c r="I11" s="168"/>
      <c r="J11" s="168"/>
      <c r="K11" s="168"/>
      <c r="L11" s="168"/>
      <c r="M11" s="168"/>
      <c r="N11" s="168"/>
      <c r="O11" s="168"/>
      <c r="P11" s="168"/>
      <c r="Q11" s="168"/>
      <c r="R11" s="168"/>
      <c r="S11" s="168"/>
      <c r="T11" s="168"/>
      <c r="U11" s="168"/>
    </row>
    <row r="12" spans="1:38" ht="6" customHeight="1" x14ac:dyDescent="0.2">
      <c r="A12" s="168"/>
      <c r="B12" s="168"/>
      <c r="C12" s="168"/>
      <c r="D12" s="168"/>
      <c r="E12" s="168"/>
      <c r="F12" s="168"/>
      <c r="G12" s="168"/>
      <c r="H12" s="168"/>
      <c r="I12" s="168"/>
      <c r="J12" s="168"/>
      <c r="K12" s="168"/>
      <c r="L12" s="168"/>
      <c r="M12" s="168"/>
      <c r="N12" s="168"/>
      <c r="O12" s="168"/>
      <c r="P12" s="168"/>
      <c r="Q12" s="168"/>
      <c r="R12" s="168"/>
      <c r="S12" s="168"/>
      <c r="T12" s="168"/>
      <c r="U12" s="168"/>
      <c r="V12" s="85"/>
      <c r="W12" s="85"/>
      <c r="X12" s="85"/>
      <c r="Y12" s="85"/>
      <c r="Z12" s="85"/>
      <c r="AA12" s="85"/>
      <c r="AB12" s="85"/>
      <c r="AC12" s="85"/>
      <c r="AD12" s="85"/>
      <c r="AE12" s="85"/>
      <c r="AF12" s="85"/>
      <c r="AG12" s="85"/>
      <c r="AH12" s="85"/>
      <c r="AI12" s="85"/>
      <c r="AJ12" s="85"/>
      <c r="AK12" s="85"/>
      <c r="AL12" s="85"/>
    </row>
    <row r="13" spans="1:38" ht="82.5" customHeight="1" x14ac:dyDescent="0.2">
      <c r="A13" s="168"/>
      <c r="B13" s="168"/>
      <c r="C13" s="168"/>
      <c r="D13" s="168"/>
      <c r="E13" s="168"/>
      <c r="F13" s="168"/>
      <c r="G13" s="168"/>
      <c r="H13" s="168"/>
      <c r="I13" s="168"/>
      <c r="J13" s="168"/>
      <c r="K13" s="168"/>
      <c r="L13" s="168"/>
      <c r="M13" s="168"/>
      <c r="N13" s="168"/>
      <c r="O13" s="168"/>
      <c r="P13" s="168"/>
      <c r="Q13" s="168"/>
      <c r="R13" s="168"/>
      <c r="S13" s="168"/>
      <c r="T13" s="168"/>
      <c r="U13" s="168"/>
    </row>
    <row r="14" spans="1:38" ht="6" customHeight="1" x14ac:dyDescent="0.2">
      <c r="A14" s="168"/>
      <c r="B14" s="168"/>
      <c r="C14" s="168"/>
      <c r="D14" s="168"/>
      <c r="E14" s="168"/>
      <c r="F14" s="168"/>
      <c r="G14" s="168"/>
      <c r="H14" s="168"/>
      <c r="I14" s="168"/>
      <c r="J14" s="168"/>
      <c r="K14" s="168"/>
      <c r="L14" s="168"/>
      <c r="M14" s="168"/>
      <c r="N14" s="168"/>
      <c r="O14" s="168"/>
      <c r="P14" s="168"/>
      <c r="Q14" s="168"/>
      <c r="R14" s="168"/>
      <c r="S14" s="168"/>
      <c r="T14" s="168"/>
      <c r="U14" s="168"/>
    </row>
    <row r="15" spans="1:38" ht="30.75" customHeight="1" x14ac:dyDescent="0.2">
      <c r="A15" s="168"/>
      <c r="B15" s="168"/>
      <c r="C15" s="168"/>
      <c r="D15" s="168"/>
      <c r="E15" s="168"/>
      <c r="F15" s="168"/>
      <c r="G15" s="168"/>
      <c r="H15" s="168"/>
      <c r="I15" s="168"/>
      <c r="J15" s="168"/>
      <c r="K15" s="168"/>
      <c r="L15" s="168"/>
      <c r="M15" s="168"/>
      <c r="N15" s="168"/>
      <c r="O15" s="168"/>
      <c r="P15" s="168"/>
      <c r="Q15" s="168"/>
      <c r="R15" s="168"/>
      <c r="S15" s="168"/>
      <c r="T15" s="168"/>
      <c r="U15" s="168"/>
    </row>
    <row r="16" spans="1:38" ht="10.5" customHeight="1" x14ac:dyDescent="0.2">
      <c r="A16" s="168"/>
      <c r="B16" s="168"/>
      <c r="C16" s="168"/>
      <c r="D16" s="168"/>
      <c r="E16" s="168"/>
      <c r="F16" s="168"/>
      <c r="G16" s="168"/>
      <c r="H16" s="168"/>
      <c r="I16" s="168"/>
      <c r="J16" s="168"/>
      <c r="K16" s="168"/>
      <c r="L16" s="168"/>
      <c r="M16" s="168"/>
      <c r="N16" s="168"/>
      <c r="O16" s="168"/>
      <c r="P16" s="168"/>
      <c r="Q16" s="168"/>
      <c r="R16" s="168"/>
      <c r="S16" s="168"/>
      <c r="T16" s="168"/>
      <c r="U16" s="168"/>
    </row>
    <row r="17" spans="1:21" ht="6" customHeight="1" x14ac:dyDescent="0.2">
      <c r="A17" s="168"/>
      <c r="B17" s="168"/>
      <c r="C17" s="168"/>
      <c r="D17" s="168"/>
      <c r="E17" s="168"/>
      <c r="F17" s="168"/>
      <c r="G17" s="168"/>
      <c r="H17" s="168"/>
      <c r="I17" s="168"/>
      <c r="J17" s="168"/>
      <c r="K17" s="168"/>
      <c r="L17" s="168"/>
      <c r="M17" s="168"/>
      <c r="N17" s="168"/>
      <c r="O17" s="168"/>
      <c r="P17" s="168"/>
      <c r="Q17" s="168"/>
      <c r="R17" s="168"/>
      <c r="S17" s="168"/>
      <c r="T17" s="168"/>
      <c r="U17" s="168"/>
    </row>
    <row r="18" spans="1:21" ht="172.5" customHeight="1" x14ac:dyDescent="0.2">
      <c r="A18" s="170"/>
      <c r="B18" s="170"/>
      <c r="C18" s="170"/>
      <c r="D18" s="170"/>
      <c r="E18" s="170"/>
      <c r="F18" s="170"/>
      <c r="G18" s="170"/>
      <c r="H18" s="170"/>
      <c r="I18" s="170"/>
      <c r="J18" s="170"/>
      <c r="K18" s="170"/>
      <c r="L18" s="170"/>
      <c r="M18" s="170"/>
      <c r="N18" s="169"/>
      <c r="O18" s="169"/>
      <c r="P18" s="169"/>
      <c r="Q18" s="169"/>
      <c r="R18" s="169"/>
      <c r="S18" s="169"/>
    </row>
    <row r="19" spans="1:21" ht="11.25" customHeight="1" x14ac:dyDescent="0.2">
      <c r="A19" s="81"/>
      <c r="B19" s="81"/>
      <c r="C19" s="81"/>
      <c r="D19" s="81"/>
      <c r="E19" s="81"/>
      <c r="F19" s="81"/>
      <c r="G19" s="81"/>
      <c r="H19" s="81"/>
      <c r="I19" s="81"/>
      <c r="J19" s="81"/>
      <c r="K19" s="81"/>
      <c r="L19" s="81"/>
      <c r="M19" s="81"/>
      <c r="N19" s="182"/>
      <c r="O19" s="182"/>
      <c r="P19" s="182"/>
      <c r="Q19" s="182"/>
      <c r="R19" s="182"/>
      <c r="S19" s="182"/>
    </row>
    <row r="20" spans="1:21" ht="11.25" customHeight="1" x14ac:dyDescent="0.2">
      <c r="A20" s="78"/>
      <c r="B20" s="169"/>
      <c r="C20" s="169"/>
      <c r="D20" s="169"/>
      <c r="E20" s="169"/>
      <c r="F20" s="169"/>
      <c r="G20" s="169"/>
      <c r="H20" s="169"/>
      <c r="I20" s="169"/>
      <c r="J20" s="169"/>
      <c r="K20" s="169"/>
      <c r="L20" s="169"/>
      <c r="M20" s="169"/>
      <c r="N20" s="169"/>
      <c r="O20" s="169"/>
      <c r="P20" s="169"/>
      <c r="Q20" s="169"/>
      <c r="R20" s="169"/>
      <c r="S20" s="169"/>
    </row>
    <row r="21" spans="1:21" ht="11.25" customHeight="1" x14ac:dyDescent="0.2">
      <c r="A21" s="169"/>
      <c r="B21" s="169"/>
      <c r="C21" s="169"/>
      <c r="D21" s="169"/>
      <c r="E21" s="169"/>
      <c r="F21" s="169"/>
      <c r="G21" s="169"/>
      <c r="H21" s="169"/>
      <c r="I21" s="169"/>
      <c r="J21" s="169"/>
      <c r="K21" s="169"/>
      <c r="L21" s="169"/>
      <c r="M21" s="169"/>
      <c r="N21" s="169"/>
      <c r="O21" s="169"/>
      <c r="P21" s="169"/>
      <c r="Q21" s="169"/>
      <c r="R21" s="169"/>
      <c r="S21" s="169"/>
    </row>
    <row r="22" spans="1:21" ht="11.25" customHeight="1" x14ac:dyDescent="0.2">
      <c r="A22" s="169"/>
      <c r="B22" s="169"/>
      <c r="C22" s="169"/>
      <c r="D22" s="169"/>
      <c r="E22" s="169"/>
      <c r="F22" s="169"/>
      <c r="G22" s="169"/>
      <c r="H22" s="169"/>
      <c r="I22" s="169"/>
      <c r="J22" s="169"/>
      <c r="K22" s="169"/>
      <c r="L22" s="169"/>
      <c r="M22" s="169"/>
      <c r="N22" s="169"/>
      <c r="O22" s="169"/>
      <c r="P22" s="169"/>
      <c r="Q22" s="169"/>
      <c r="R22" s="169"/>
      <c r="S22" s="169"/>
    </row>
    <row r="23" spans="1:21" ht="11.25" customHeight="1" x14ac:dyDescent="0.2">
      <c r="A23" s="78"/>
      <c r="B23" s="81"/>
      <c r="C23" s="81"/>
      <c r="D23" s="81"/>
      <c r="E23" s="81"/>
      <c r="F23" s="81"/>
      <c r="G23" s="81"/>
      <c r="H23" s="81"/>
      <c r="I23" s="81"/>
      <c r="J23" s="81"/>
      <c r="K23" s="81"/>
      <c r="L23" s="81"/>
      <c r="M23" s="81"/>
      <c r="N23" s="81"/>
      <c r="O23" s="81"/>
      <c r="P23" s="81"/>
      <c r="Q23" s="81"/>
      <c r="R23" s="81"/>
      <c r="S23" s="81"/>
    </row>
    <row r="24" spans="1:21" ht="11.25" customHeight="1" x14ac:dyDescent="0.2">
      <c r="A24" s="169"/>
      <c r="B24" s="169"/>
      <c r="C24" s="169"/>
      <c r="D24" s="169"/>
      <c r="E24" s="169"/>
      <c r="F24" s="169"/>
      <c r="G24" s="169"/>
      <c r="H24" s="169"/>
      <c r="I24" s="169"/>
      <c r="J24" s="169"/>
      <c r="K24" s="169"/>
      <c r="L24" s="169"/>
      <c r="M24" s="169"/>
      <c r="N24" s="169"/>
      <c r="O24" s="169"/>
      <c r="P24" s="169"/>
      <c r="Q24" s="169"/>
      <c r="R24" s="169"/>
      <c r="S24" s="169"/>
    </row>
    <row r="25" spans="1:21" ht="11.25" customHeight="1" x14ac:dyDescent="0.2">
      <c r="A25" s="169"/>
      <c r="B25" s="169"/>
      <c r="C25" s="169"/>
      <c r="D25" s="169"/>
      <c r="E25" s="169"/>
      <c r="F25" s="169"/>
      <c r="G25" s="169"/>
      <c r="H25" s="169"/>
      <c r="I25" s="169"/>
      <c r="J25" s="169"/>
      <c r="K25" s="169"/>
      <c r="L25" s="169"/>
      <c r="M25" s="169"/>
      <c r="N25" s="169"/>
      <c r="O25" s="169"/>
      <c r="P25" s="169"/>
      <c r="Q25" s="169"/>
      <c r="R25" s="169"/>
      <c r="S25" s="169"/>
    </row>
    <row r="26" spans="1:21" ht="11.25" customHeight="1" x14ac:dyDescent="0.2">
      <c r="A26" s="82"/>
      <c r="B26" s="82"/>
      <c r="C26" s="82"/>
      <c r="D26" s="82"/>
      <c r="E26" s="82"/>
      <c r="F26" s="82"/>
      <c r="G26" s="82"/>
      <c r="H26" s="82"/>
      <c r="I26" s="82"/>
      <c r="J26" s="82"/>
      <c r="K26" s="82"/>
      <c r="L26" s="82"/>
      <c r="M26" s="82"/>
      <c r="N26" s="82"/>
      <c r="O26" s="82"/>
      <c r="P26" s="82"/>
      <c r="Q26" s="82"/>
      <c r="R26" s="82"/>
      <c r="S26" s="82"/>
    </row>
    <row r="27" spans="1:21" ht="11.25" customHeight="1" x14ac:dyDescent="0.2">
      <c r="A27" s="78"/>
      <c r="B27" s="81"/>
      <c r="C27" s="81"/>
      <c r="D27" s="81"/>
      <c r="E27" s="81"/>
      <c r="F27" s="81"/>
      <c r="G27" s="81"/>
      <c r="H27" s="81"/>
      <c r="I27" s="81"/>
      <c r="J27" s="81"/>
      <c r="K27" s="81"/>
      <c r="L27" s="81"/>
      <c r="M27" s="81"/>
      <c r="N27" s="81"/>
      <c r="O27" s="81"/>
      <c r="P27" s="81"/>
      <c r="Q27" s="81"/>
      <c r="R27" s="81"/>
      <c r="S27" s="81"/>
    </row>
    <row r="28" spans="1:21" ht="11.25" customHeight="1" x14ac:dyDescent="0.2">
      <c r="A28" s="214"/>
      <c r="B28" s="214"/>
      <c r="C28" s="214"/>
      <c r="D28" s="214"/>
      <c r="E28" s="214"/>
      <c r="F28" s="214"/>
      <c r="G28" s="214"/>
      <c r="H28" s="214"/>
      <c r="I28" s="214"/>
      <c r="J28" s="214"/>
      <c r="K28" s="214"/>
      <c r="L28" s="214"/>
      <c r="M28" s="214"/>
      <c r="N28" s="214"/>
      <c r="O28" s="214"/>
      <c r="P28" s="214"/>
      <c r="Q28" s="214"/>
      <c r="R28" s="214"/>
      <c r="S28" s="214"/>
    </row>
    <row r="29" spans="1:21" ht="11.25" customHeight="1" x14ac:dyDescent="0.2">
      <c r="A29" s="214"/>
      <c r="B29" s="214"/>
      <c r="C29" s="214"/>
      <c r="D29" s="214"/>
      <c r="E29" s="214"/>
      <c r="F29" s="214"/>
      <c r="G29" s="214"/>
      <c r="H29" s="214"/>
      <c r="I29" s="214"/>
      <c r="J29" s="214"/>
      <c r="K29" s="214"/>
      <c r="L29" s="214"/>
      <c r="M29" s="214"/>
      <c r="N29" s="214"/>
      <c r="O29" s="214"/>
      <c r="P29" s="214"/>
      <c r="Q29" s="214"/>
      <c r="R29" s="214"/>
      <c r="S29" s="214"/>
    </row>
    <row r="30" spans="1:21" ht="11.25" customHeight="1" x14ac:dyDescent="0.2">
      <c r="A30" s="214"/>
      <c r="B30" s="214"/>
      <c r="C30" s="214"/>
      <c r="D30" s="214"/>
      <c r="E30" s="214"/>
      <c r="F30" s="214"/>
      <c r="G30" s="214"/>
      <c r="H30" s="214"/>
      <c r="I30" s="214"/>
      <c r="J30" s="214"/>
      <c r="K30" s="214"/>
      <c r="L30" s="214"/>
      <c r="M30" s="214"/>
      <c r="N30" s="214"/>
      <c r="O30" s="214"/>
      <c r="P30" s="214"/>
      <c r="Q30" s="214"/>
      <c r="R30" s="214"/>
      <c r="S30" s="214"/>
    </row>
    <row r="31" spans="1:21" ht="11.25" customHeight="1" x14ac:dyDescent="0.2">
      <c r="A31" s="214"/>
      <c r="B31" s="214"/>
      <c r="C31" s="214"/>
      <c r="D31" s="214"/>
      <c r="E31" s="214"/>
      <c r="F31" s="214"/>
      <c r="G31" s="214"/>
      <c r="H31" s="214"/>
      <c r="I31" s="214"/>
      <c r="J31" s="214"/>
      <c r="K31" s="214"/>
      <c r="L31" s="214"/>
      <c r="M31" s="214"/>
      <c r="N31" s="214"/>
      <c r="O31" s="214"/>
      <c r="P31" s="214"/>
      <c r="Q31" s="214"/>
      <c r="R31" s="214"/>
      <c r="S31" s="214"/>
    </row>
    <row r="32" spans="1:21" ht="11.25" customHeight="1" x14ac:dyDescent="0.2">
      <c r="A32" s="214"/>
      <c r="B32" s="214"/>
      <c r="C32" s="214"/>
      <c r="D32" s="214"/>
      <c r="E32" s="214"/>
      <c r="F32" s="214"/>
      <c r="G32" s="214"/>
      <c r="H32" s="214"/>
      <c r="I32" s="214"/>
      <c r="J32" s="214"/>
      <c r="K32" s="214"/>
      <c r="L32" s="214"/>
      <c r="M32" s="214"/>
      <c r="N32" s="214"/>
      <c r="O32" s="214"/>
      <c r="P32" s="214"/>
      <c r="Q32" s="214"/>
      <c r="R32" s="214"/>
      <c r="S32" s="214"/>
    </row>
    <row r="33" ht="11.25" customHeight="1" x14ac:dyDescent="0.2"/>
    <row r="34" ht="11.25" customHeight="1" x14ac:dyDescent="0.2"/>
    <row r="35" ht="11.25" customHeight="1" x14ac:dyDescent="0.2"/>
    <row r="36" ht="11.25" customHeight="1" x14ac:dyDescent="0.2"/>
    <row r="37" ht="11.25" customHeight="1" x14ac:dyDescent="0.2"/>
    <row r="38" ht="11.25" customHeight="1" x14ac:dyDescent="0.2"/>
    <row r="39" ht="11.25" customHeight="1" x14ac:dyDescent="0.2"/>
    <row r="40" ht="11.25" customHeight="1" x14ac:dyDescent="0.2"/>
    <row r="41" ht="11.25" customHeight="1" x14ac:dyDescent="0.2"/>
    <row r="42" ht="11.25" customHeight="1" x14ac:dyDescent="0.2"/>
    <row r="43" ht="11.25" customHeight="1" x14ac:dyDescent="0.2"/>
    <row r="44" ht="11.25" customHeight="1" x14ac:dyDescent="0.2"/>
    <row r="45" ht="11.25" customHeight="1" x14ac:dyDescent="0.2"/>
    <row r="46" ht="11.25" customHeight="1" x14ac:dyDescent="0.2"/>
    <row r="47" ht="11.25" customHeight="1" x14ac:dyDescent="0.2"/>
    <row r="48" ht="11.25" customHeight="1" x14ac:dyDescent="0.2"/>
    <row r="49" spans="3:3" ht="11.25" customHeight="1" x14ac:dyDescent="0.2">
      <c r="C49" s="83"/>
    </row>
    <row r="50" spans="3:3" ht="11.25" customHeight="1" x14ac:dyDescent="0.2">
      <c r="C50" s="84"/>
    </row>
    <row r="51" spans="3:3" ht="11.25" customHeight="1" x14ac:dyDescent="0.2"/>
    <row r="52" spans="3:3" ht="11.25" customHeight="1" x14ac:dyDescent="0.2"/>
    <row r="53" spans="3:3" ht="11.25" customHeight="1" x14ac:dyDescent="0.2"/>
    <row r="54" spans="3:3" ht="11.25" customHeight="1" x14ac:dyDescent="0.2"/>
    <row r="55" spans="3:3" ht="11.25" customHeight="1" x14ac:dyDescent="0.2"/>
    <row r="56" spans="3:3" ht="11.25" customHeight="1" x14ac:dyDescent="0.2"/>
    <row r="57" spans="3:3" ht="11.25" customHeight="1" x14ac:dyDescent="0.2"/>
    <row r="58" spans="3:3" ht="11.25" customHeight="1" x14ac:dyDescent="0.2"/>
    <row r="59" spans="3:3" ht="11.25" customHeight="1" x14ac:dyDescent="0.2"/>
    <row r="60" spans="3:3" ht="11.25" customHeight="1" x14ac:dyDescent="0.2"/>
    <row r="61" spans="3:3" ht="11.25" customHeight="1" x14ac:dyDescent="0.2"/>
    <row r="62" spans="3:3" ht="11.25" customHeight="1" x14ac:dyDescent="0.2"/>
    <row r="63" spans="3:3" ht="11.25" customHeight="1" x14ac:dyDescent="0.2"/>
    <row r="64" spans="3:3"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sheetData>
  <mergeCells count="6">
    <mergeCell ref="A1:S1"/>
    <mergeCell ref="A32:S32"/>
    <mergeCell ref="A28:S28"/>
    <mergeCell ref="A29:S29"/>
    <mergeCell ref="A30:S30"/>
    <mergeCell ref="A31:S31"/>
  </mergeCells>
  <pageMargins left="0.31496062992125984" right="0.31496062992125984" top="0.35433070866141736" bottom="0.35433070866141736" header="0.31496062992125984" footer="0.31496062992125984"/>
  <pageSetup paperSize="9" scale="8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5">
    <pageSetUpPr fitToPage="1"/>
  </sheetPr>
  <dimension ref="A1:AK145"/>
  <sheetViews>
    <sheetView zoomScaleNormal="100" workbookViewId="0">
      <selection sqref="A1:S1"/>
    </sheetView>
  </sheetViews>
  <sheetFormatPr defaultColWidth="9.28515625" defaultRowHeight="18" customHeight="1" x14ac:dyDescent="0.2"/>
  <cols>
    <col min="1" max="1" width="13.7109375" style="11" customWidth="1"/>
    <col min="2" max="2" width="13.140625" style="11" customWidth="1"/>
    <col min="3" max="16384" width="9.28515625" style="11"/>
  </cols>
  <sheetData>
    <row r="1" spans="1:37" ht="32.25" customHeight="1" x14ac:dyDescent="0.2">
      <c r="A1" s="213" t="s">
        <v>48</v>
      </c>
      <c r="B1" s="217"/>
      <c r="C1" s="217"/>
      <c r="D1" s="217"/>
      <c r="E1" s="217"/>
      <c r="F1" s="217"/>
      <c r="G1" s="217"/>
      <c r="H1" s="217"/>
      <c r="I1" s="217"/>
      <c r="J1" s="217"/>
      <c r="K1" s="217"/>
      <c r="L1" s="217"/>
      <c r="M1" s="217"/>
      <c r="N1" s="217"/>
      <c r="O1" s="217"/>
      <c r="P1" s="217"/>
      <c r="Q1" s="217"/>
      <c r="R1" s="217"/>
      <c r="S1" s="217"/>
    </row>
    <row r="2" spans="1:37" ht="6" customHeight="1" x14ac:dyDescent="0.2">
      <c r="A2" s="222"/>
      <c r="B2" s="222"/>
      <c r="C2" s="222"/>
      <c r="D2" s="222"/>
      <c r="E2" s="222"/>
      <c r="F2" s="222"/>
      <c r="G2" s="222"/>
      <c r="H2" s="222"/>
      <c r="I2" s="222"/>
      <c r="J2" s="222"/>
      <c r="K2" s="222"/>
      <c r="L2" s="222"/>
    </row>
    <row r="3" spans="1:37" ht="12" customHeight="1" x14ac:dyDescent="0.25">
      <c r="A3" s="62"/>
      <c r="B3" s="86"/>
      <c r="C3" s="67"/>
      <c r="D3" s="67"/>
      <c r="E3" s="67"/>
      <c r="F3" s="67"/>
      <c r="G3" s="67"/>
      <c r="H3" s="67"/>
      <c r="I3" s="67"/>
      <c r="J3" s="67"/>
      <c r="K3" s="67"/>
      <c r="L3" s="67"/>
    </row>
    <row r="4" spans="1:37" ht="45" customHeight="1" x14ac:dyDescent="0.2">
      <c r="A4" s="184" t="s">
        <v>66</v>
      </c>
      <c r="B4" s="81"/>
      <c r="C4" s="218" t="s">
        <v>80</v>
      </c>
      <c r="D4" s="219"/>
      <c r="E4" s="219"/>
      <c r="F4" s="219"/>
      <c r="G4" s="219"/>
      <c r="H4" s="219"/>
      <c r="I4" s="219"/>
      <c r="J4" s="219"/>
      <c r="K4" s="219"/>
      <c r="L4" s="219"/>
      <c r="M4" s="219"/>
      <c r="N4" s="219"/>
      <c r="O4" s="219"/>
      <c r="P4" s="219"/>
      <c r="Q4" s="219"/>
      <c r="R4" s="219"/>
      <c r="S4" s="219"/>
    </row>
    <row r="5" spans="1:37" ht="6" customHeight="1" x14ac:dyDescent="0.2">
      <c r="A5" s="184"/>
      <c r="B5" s="81"/>
      <c r="C5" s="218"/>
      <c r="D5" s="219"/>
      <c r="E5" s="219"/>
      <c r="F5" s="219"/>
      <c r="G5" s="219"/>
      <c r="H5" s="219"/>
      <c r="I5" s="219"/>
      <c r="J5" s="219"/>
      <c r="K5" s="219"/>
      <c r="L5" s="219"/>
      <c r="M5" s="219"/>
      <c r="N5" s="219"/>
      <c r="O5" s="219"/>
      <c r="P5" s="219"/>
      <c r="Q5" s="219"/>
      <c r="R5" s="219"/>
      <c r="S5" s="219"/>
    </row>
    <row r="6" spans="1:37" ht="54.75" customHeight="1" x14ac:dyDescent="0.2">
      <c r="A6" s="184" t="s">
        <v>44</v>
      </c>
      <c r="B6" s="81"/>
      <c r="C6" s="218" t="s">
        <v>63</v>
      </c>
      <c r="D6" s="219"/>
      <c r="E6" s="219"/>
      <c r="F6" s="219"/>
      <c r="G6" s="219"/>
      <c r="H6" s="219"/>
      <c r="I6" s="219"/>
      <c r="J6" s="219"/>
      <c r="K6" s="219"/>
      <c r="L6" s="219"/>
      <c r="M6" s="219"/>
      <c r="N6" s="219"/>
      <c r="O6" s="219"/>
      <c r="P6" s="219"/>
      <c r="Q6" s="219"/>
      <c r="R6" s="219"/>
      <c r="S6" s="219"/>
    </row>
    <row r="7" spans="1:37" ht="6" customHeight="1" x14ac:dyDescent="0.2">
      <c r="A7" s="184"/>
      <c r="B7" s="81"/>
      <c r="C7" s="81"/>
      <c r="D7" s="81"/>
      <c r="E7" s="81"/>
      <c r="F7" s="81"/>
      <c r="G7" s="81"/>
      <c r="H7" s="81"/>
      <c r="I7" s="81"/>
      <c r="J7" s="81"/>
      <c r="K7" s="81"/>
      <c r="L7" s="81"/>
      <c r="M7" s="81"/>
      <c r="N7" s="81"/>
      <c r="O7" s="81"/>
      <c r="P7" s="81"/>
      <c r="Q7" s="81"/>
      <c r="R7" s="81"/>
      <c r="S7" s="81"/>
    </row>
    <row r="8" spans="1:37" ht="45" customHeight="1" x14ac:dyDescent="0.2">
      <c r="A8" s="184" t="s">
        <v>56</v>
      </c>
      <c r="B8" s="81"/>
      <c r="C8" s="218" t="s">
        <v>147</v>
      </c>
      <c r="D8" s="224"/>
      <c r="E8" s="224"/>
      <c r="F8" s="224"/>
      <c r="G8" s="224"/>
      <c r="H8" s="224"/>
      <c r="I8" s="224"/>
      <c r="J8" s="224"/>
      <c r="K8" s="224"/>
      <c r="L8" s="224"/>
      <c r="M8" s="224"/>
      <c r="N8" s="224"/>
      <c r="O8" s="224"/>
      <c r="P8" s="224"/>
      <c r="Q8" s="224"/>
      <c r="R8" s="224"/>
      <c r="S8" s="224"/>
    </row>
    <row r="9" spans="1:37" ht="6" customHeight="1" x14ac:dyDescent="0.2">
      <c r="A9" s="184"/>
      <c r="B9" s="81"/>
      <c r="C9" s="218"/>
      <c r="D9" s="224"/>
      <c r="E9" s="224"/>
      <c r="F9" s="224"/>
      <c r="G9" s="224"/>
      <c r="H9" s="224"/>
      <c r="I9" s="224"/>
      <c r="J9" s="224"/>
      <c r="K9" s="224"/>
      <c r="L9" s="224"/>
      <c r="M9" s="224"/>
      <c r="N9" s="224"/>
      <c r="O9" s="224"/>
      <c r="P9" s="224"/>
      <c r="Q9" s="224"/>
      <c r="R9" s="224"/>
      <c r="S9" s="224"/>
    </row>
    <row r="10" spans="1:37" ht="33" customHeight="1" x14ac:dyDescent="0.2">
      <c r="A10" s="184" t="s">
        <v>64</v>
      </c>
      <c r="B10" s="81"/>
      <c r="C10" s="218" t="s">
        <v>78</v>
      </c>
      <c r="D10" s="219"/>
      <c r="E10" s="219"/>
      <c r="F10" s="219"/>
      <c r="G10" s="219"/>
      <c r="H10" s="219"/>
      <c r="I10" s="219"/>
      <c r="J10" s="219"/>
      <c r="K10" s="219"/>
      <c r="L10" s="219"/>
      <c r="M10" s="219"/>
      <c r="N10" s="219"/>
      <c r="O10" s="219"/>
      <c r="P10" s="219"/>
      <c r="Q10" s="219"/>
      <c r="R10" s="219"/>
      <c r="S10" s="219"/>
    </row>
    <row r="11" spans="1:37" ht="6" customHeight="1" x14ac:dyDescent="0.2">
      <c r="A11" s="184"/>
      <c r="B11" s="81"/>
      <c r="C11" s="81"/>
      <c r="D11" s="81"/>
      <c r="E11" s="81"/>
      <c r="F11" s="81"/>
      <c r="G11" s="81"/>
      <c r="H11" s="81"/>
      <c r="I11" s="81"/>
      <c r="J11" s="81"/>
      <c r="K11" s="81"/>
      <c r="L11" s="81"/>
      <c r="M11" s="81"/>
      <c r="N11" s="81"/>
      <c r="O11" s="81"/>
      <c r="P11" s="81"/>
      <c r="Q11" s="81"/>
      <c r="R11" s="81"/>
      <c r="S11" s="81"/>
    </row>
    <row r="12" spans="1:37" ht="33" customHeight="1" x14ac:dyDescent="0.2">
      <c r="A12" s="184" t="s">
        <v>65</v>
      </c>
      <c r="B12" s="81"/>
      <c r="C12" s="218" t="s">
        <v>79</v>
      </c>
      <c r="D12" s="219"/>
      <c r="E12" s="219"/>
      <c r="F12" s="219"/>
      <c r="G12" s="219"/>
      <c r="H12" s="219"/>
      <c r="I12" s="219"/>
      <c r="J12" s="219"/>
      <c r="K12" s="219"/>
      <c r="L12" s="219"/>
      <c r="M12" s="219"/>
      <c r="N12" s="219"/>
      <c r="O12" s="219"/>
      <c r="P12" s="219"/>
      <c r="Q12" s="219"/>
      <c r="R12" s="219"/>
      <c r="S12" s="219"/>
    </row>
    <row r="13" spans="1:37" ht="6" customHeight="1" x14ac:dyDescent="0.2">
      <c r="A13" s="184"/>
      <c r="B13" s="81"/>
      <c r="C13" s="81"/>
      <c r="D13" s="81"/>
      <c r="E13" s="81"/>
      <c r="F13" s="81"/>
      <c r="G13" s="81"/>
      <c r="H13" s="81"/>
      <c r="I13" s="81"/>
      <c r="J13" s="81"/>
      <c r="K13" s="81"/>
      <c r="L13" s="81"/>
      <c r="M13" s="81"/>
      <c r="N13" s="81"/>
      <c r="O13" s="81"/>
      <c r="P13" s="81"/>
      <c r="Q13" s="81"/>
      <c r="R13" s="81"/>
      <c r="S13" s="81"/>
    </row>
    <row r="14" spans="1:37" ht="27" customHeight="1" x14ac:dyDescent="0.2">
      <c r="A14" s="184" t="s">
        <v>106</v>
      </c>
      <c r="B14" s="81"/>
      <c r="C14" s="218" t="s">
        <v>107</v>
      </c>
      <c r="D14" s="218"/>
      <c r="E14" s="218"/>
      <c r="F14" s="218"/>
      <c r="G14" s="218"/>
      <c r="H14" s="218"/>
      <c r="I14" s="218"/>
      <c r="J14" s="218"/>
      <c r="K14" s="218"/>
      <c r="L14" s="218"/>
      <c r="M14" s="218"/>
      <c r="N14" s="218"/>
      <c r="O14" s="218"/>
      <c r="P14" s="218"/>
      <c r="Q14" s="218"/>
      <c r="R14" s="218"/>
      <c r="S14" s="218"/>
    </row>
    <row r="15" spans="1:37" ht="6" customHeight="1" x14ac:dyDescent="0.2">
      <c r="A15" s="184"/>
      <c r="B15" s="81"/>
      <c r="C15" s="81"/>
      <c r="D15" s="81"/>
      <c r="E15" s="81"/>
      <c r="F15" s="81"/>
      <c r="G15" s="81"/>
      <c r="H15" s="81"/>
      <c r="I15" s="81"/>
      <c r="J15" s="81"/>
      <c r="K15" s="81"/>
      <c r="L15" s="81"/>
      <c r="M15" s="81"/>
      <c r="N15" s="81"/>
      <c r="O15" s="81"/>
      <c r="P15" s="81"/>
      <c r="Q15" s="81"/>
      <c r="R15" s="81"/>
      <c r="S15" s="81"/>
    </row>
    <row r="16" spans="1:37" ht="45.75" customHeight="1" x14ac:dyDescent="0.2">
      <c r="A16" s="184" t="s">
        <v>60</v>
      </c>
      <c r="B16" s="81"/>
      <c r="C16" s="218" t="s">
        <v>155</v>
      </c>
      <c r="D16" s="223"/>
      <c r="E16" s="223"/>
      <c r="F16" s="223"/>
      <c r="G16" s="223"/>
      <c r="H16" s="223"/>
      <c r="I16" s="223"/>
      <c r="J16" s="223"/>
      <c r="K16" s="223"/>
      <c r="L16" s="223"/>
      <c r="M16" s="223"/>
      <c r="N16" s="223"/>
      <c r="O16" s="223"/>
      <c r="P16" s="223"/>
      <c r="Q16" s="223"/>
      <c r="R16" s="223"/>
      <c r="S16" s="223"/>
      <c r="U16" s="215"/>
      <c r="V16" s="216"/>
      <c r="W16" s="216"/>
      <c r="X16" s="216"/>
      <c r="Y16" s="216"/>
      <c r="Z16" s="216"/>
      <c r="AA16" s="216"/>
      <c r="AB16" s="216"/>
      <c r="AC16" s="216"/>
      <c r="AD16" s="216"/>
      <c r="AE16" s="216"/>
      <c r="AF16" s="216"/>
      <c r="AG16" s="216"/>
      <c r="AH16" s="216"/>
      <c r="AI16" s="216"/>
      <c r="AJ16" s="216"/>
      <c r="AK16" s="216"/>
    </row>
    <row r="17" spans="1:20" ht="6" customHeight="1" x14ac:dyDescent="0.2">
      <c r="A17" s="184"/>
      <c r="B17" s="81"/>
      <c r="C17" s="81"/>
      <c r="D17" s="81"/>
      <c r="E17" s="81"/>
      <c r="F17" s="81"/>
      <c r="G17" s="81"/>
      <c r="H17" s="81"/>
      <c r="I17" s="81"/>
      <c r="J17" s="81"/>
      <c r="K17" s="81"/>
      <c r="L17" s="81"/>
      <c r="M17" s="81"/>
      <c r="N17" s="81"/>
      <c r="O17" s="81"/>
      <c r="P17" s="81"/>
      <c r="Q17" s="81"/>
      <c r="R17" s="81"/>
      <c r="S17" s="81"/>
    </row>
    <row r="18" spans="1:20" ht="32.25" customHeight="1" x14ac:dyDescent="0.2">
      <c r="A18" s="184" t="s">
        <v>57</v>
      </c>
      <c r="B18" s="81"/>
      <c r="C18" s="218" t="s">
        <v>71</v>
      </c>
      <c r="D18" s="219"/>
      <c r="E18" s="219"/>
      <c r="F18" s="219"/>
      <c r="G18" s="219"/>
      <c r="H18" s="219"/>
      <c r="I18" s="219"/>
      <c r="J18" s="219"/>
      <c r="K18" s="219"/>
      <c r="L18" s="219"/>
      <c r="M18" s="219"/>
      <c r="N18" s="219"/>
      <c r="O18" s="219"/>
      <c r="P18" s="219"/>
      <c r="Q18" s="219"/>
      <c r="R18" s="219"/>
      <c r="S18" s="219"/>
      <c r="T18" s="101"/>
    </row>
    <row r="19" spans="1:20" ht="6" customHeight="1" x14ac:dyDescent="0.2">
      <c r="A19" s="184"/>
      <c r="B19" s="81"/>
      <c r="C19" s="81"/>
      <c r="D19" s="81"/>
      <c r="E19" s="81"/>
      <c r="F19" s="81"/>
      <c r="G19" s="81"/>
      <c r="H19" s="81"/>
      <c r="I19" s="81"/>
      <c r="J19" s="81"/>
      <c r="K19" s="81"/>
      <c r="L19" s="81"/>
      <c r="M19" s="81"/>
      <c r="N19" s="81"/>
      <c r="O19" s="81"/>
      <c r="P19" s="81"/>
      <c r="Q19" s="81"/>
      <c r="R19" s="81"/>
      <c r="S19" s="81"/>
    </row>
    <row r="20" spans="1:20" ht="15.75" customHeight="1" x14ac:dyDescent="0.2">
      <c r="A20" s="184" t="s">
        <v>68</v>
      </c>
      <c r="B20" s="81"/>
      <c r="C20" s="218" t="s">
        <v>70</v>
      </c>
      <c r="D20" s="224"/>
      <c r="E20" s="224"/>
      <c r="F20" s="224"/>
      <c r="G20" s="224"/>
      <c r="H20" s="224"/>
      <c r="I20" s="224"/>
      <c r="J20" s="224"/>
      <c r="K20" s="224"/>
      <c r="L20" s="224"/>
      <c r="M20" s="224"/>
      <c r="N20" s="224"/>
      <c r="O20" s="224"/>
      <c r="P20" s="224"/>
      <c r="Q20" s="224"/>
      <c r="R20" s="224"/>
      <c r="S20" s="224"/>
    </row>
    <row r="21" spans="1:20" ht="6" customHeight="1" x14ac:dyDescent="0.2">
      <c r="A21" s="184"/>
      <c r="B21" s="81"/>
      <c r="C21" s="81"/>
      <c r="D21" s="81"/>
      <c r="E21" s="81"/>
      <c r="F21" s="81"/>
      <c r="G21" s="81"/>
      <c r="H21" s="81"/>
      <c r="I21" s="81"/>
      <c r="J21" s="81"/>
      <c r="K21" s="81"/>
      <c r="L21" s="81"/>
      <c r="M21" s="81"/>
      <c r="N21" s="81"/>
      <c r="O21" s="81"/>
      <c r="P21" s="81"/>
      <c r="Q21" s="81"/>
      <c r="R21" s="81"/>
      <c r="S21" s="81"/>
    </row>
    <row r="22" spans="1:20" ht="33.75" customHeight="1" x14ac:dyDescent="0.2">
      <c r="A22" s="184" t="s">
        <v>69</v>
      </c>
      <c r="B22" s="81"/>
      <c r="C22" s="218" t="s">
        <v>72</v>
      </c>
      <c r="D22" s="219"/>
      <c r="E22" s="219"/>
      <c r="F22" s="219"/>
      <c r="G22" s="219"/>
      <c r="H22" s="219"/>
      <c r="I22" s="219"/>
      <c r="J22" s="219"/>
      <c r="K22" s="219"/>
      <c r="L22" s="219"/>
      <c r="M22" s="219"/>
      <c r="N22" s="219"/>
      <c r="O22" s="219"/>
      <c r="P22" s="219"/>
      <c r="Q22" s="219"/>
      <c r="R22" s="219"/>
      <c r="S22" s="219"/>
    </row>
    <row r="23" spans="1:20" ht="6" customHeight="1" x14ac:dyDescent="0.2">
      <c r="A23" s="184"/>
      <c r="B23" s="81"/>
      <c r="C23" s="81"/>
      <c r="D23" s="81"/>
      <c r="E23" s="81"/>
      <c r="F23" s="81"/>
      <c r="G23" s="81"/>
      <c r="H23" s="81"/>
      <c r="I23" s="81"/>
      <c r="J23" s="81"/>
      <c r="K23" s="81"/>
      <c r="L23" s="81"/>
      <c r="M23" s="81"/>
      <c r="N23" s="81"/>
      <c r="O23" s="81"/>
      <c r="P23" s="81"/>
      <c r="Q23" s="81"/>
      <c r="R23" s="81"/>
      <c r="S23" s="81"/>
    </row>
    <row r="24" spans="1:20" ht="15.75" customHeight="1" x14ac:dyDescent="0.2">
      <c r="A24" s="184" t="s">
        <v>15</v>
      </c>
      <c r="B24" s="81"/>
      <c r="C24" s="81" t="s">
        <v>58</v>
      </c>
      <c r="D24" s="81"/>
      <c r="E24" s="81"/>
      <c r="F24" s="81"/>
      <c r="G24" s="81"/>
      <c r="H24" s="81"/>
      <c r="I24" s="81"/>
      <c r="J24" s="81"/>
      <c r="K24" s="81"/>
      <c r="L24" s="81"/>
      <c r="M24" s="81"/>
      <c r="N24" s="81"/>
      <c r="O24" s="81"/>
      <c r="P24" s="81"/>
      <c r="Q24" s="81"/>
      <c r="R24" s="81"/>
      <c r="S24" s="81"/>
    </row>
    <row r="25" spans="1:20" ht="6" customHeight="1" x14ac:dyDescent="0.2">
      <c r="A25" s="88"/>
      <c r="B25" s="81"/>
      <c r="C25" s="81"/>
      <c r="D25" s="81"/>
      <c r="E25" s="81"/>
      <c r="F25" s="81"/>
      <c r="G25" s="81"/>
      <c r="H25" s="81"/>
      <c r="I25" s="81"/>
      <c r="J25" s="81"/>
      <c r="K25" s="81"/>
      <c r="L25" s="81"/>
      <c r="M25" s="81"/>
      <c r="N25" s="81"/>
      <c r="O25" s="81"/>
      <c r="P25" s="81"/>
      <c r="Q25" s="81"/>
      <c r="R25" s="81"/>
      <c r="S25" s="81"/>
    </row>
    <row r="26" spans="1:20" ht="15.75" customHeight="1" x14ac:dyDescent="0.2">
      <c r="A26" s="88" t="s">
        <v>61</v>
      </c>
      <c r="B26" s="81"/>
      <c r="C26" s="81"/>
      <c r="D26" s="81"/>
      <c r="E26" s="81"/>
      <c r="F26" s="81"/>
      <c r="G26" s="81"/>
      <c r="H26" s="81"/>
      <c r="I26" s="81"/>
      <c r="J26" s="81"/>
      <c r="K26" s="81"/>
      <c r="L26" s="81"/>
      <c r="M26" s="81"/>
      <c r="N26" s="81"/>
      <c r="O26" s="81"/>
      <c r="P26" s="81"/>
      <c r="Q26" s="81"/>
      <c r="R26" s="81"/>
      <c r="S26" s="81"/>
    </row>
    <row r="27" spans="1:20" ht="18" customHeight="1" x14ac:dyDescent="0.2">
      <c r="A27" s="220"/>
      <c r="B27" s="221"/>
      <c r="C27" s="221"/>
      <c r="D27" s="221"/>
      <c r="E27" s="221"/>
      <c r="F27" s="221"/>
      <c r="G27" s="221"/>
      <c r="H27" s="221"/>
      <c r="I27" s="221"/>
      <c r="J27" s="221"/>
      <c r="K27" s="221"/>
      <c r="L27" s="221"/>
    </row>
    <row r="28" spans="1:20" ht="11.25" customHeight="1" x14ac:dyDescent="0.2">
      <c r="A28" s="64"/>
      <c r="B28" s="64"/>
      <c r="C28" s="64"/>
      <c r="D28" s="64"/>
      <c r="E28" s="64"/>
      <c r="F28" s="64"/>
      <c r="G28" s="64"/>
      <c r="H28" s="64"/>
      <c r="I28" s="64"/>
      <c r="J28" s="64"/>
      <c r="K28" s="64"/>
      <c r="L28" s="64"/>
      <c r="M28" s="64"/>
      <c r="N28" s="64"/>
      <c r="O28" s="64"/>
      <c r="P28" s="64"/>
      <c r="Q28" s="64"/>
      <c r="R28" s="64"/>
      <c r="S28" s="64"/>
    </row>
    <row r="29" spans="1:20" ht="11.25" customHeight="1" x14ac:dyDescent="0.2"/>
    <row r="30" spans="1:20" ht="11.25" customHeight="1" x14ac:dyDescent="0.2"/>
    <row r="31" spans="1:20" ht="11.25" customHeight="1" x14ac:dyDescent="0.2"/>
    <row r="32" spans="1:20" ht="11.25" customHeight="1" x14ac:dyDescent="0.2"/>
    <row r="33" ht="11.25" customHeight="1" x14ac:dyDescent="0.2"/>
    <row r="34" ht="11.25" customHeight="1" x14ac:dyDescent="0.2"/>
    <row r="35" ht="11.25" customHeight="1" x14ac:dyDescent="0.2"/>
    <row r="36" ht="11.25" customHeight="1" x14ac:dyDescent="0.2"/>
    <row r="37" ht="11.25" customHeight="1" x14ac:dyDescent="0.2"/>
    <row r="38" ht="11.25" customHeight="1" x14ac:dyDescent="0.2"/>
    <row r="39" ht="11.25" customHeight="1" x14ac:dyDescent="0.2"/>
    <row r="40" ht="11.25" customHeight="1" x14ac:dyDescent="0.2"/>
    <row r="41" ht="11.25" customHeight="1" x14ac:dyDescent="0.2"/>
    <row r="42" ht="11.25" customHeight="1" x14ac:dyDescent="0.2"/>
    <row r="43" ht="11.25" customHeight="1" x14ac:dyDescent="0.2"/>
    <row r="44" ht="11.25" customHeight="1" x14ac:dyDescent="0.2"/>
    <row r="45" ht="11.25" customHeight="1" x14ac:dyDescent="0.2"/>
    <row r="46" ht="11.25" customHeight="1" x14ac:dyDescent="0.2"/>
    <row r="47" ht="11.25" customHeight="1" x14ac:dyDescent="0.2"/>
    <row r="48" ht="11.25" customHeight="1" x14ac:dyDescent="0.2"/>
    <row r="49" ht="11.25" customHeight="1" x14ac:dyDescent="0.2"/>
    <row r="50" ht="11.25" customHeight="1" x14ac:dyDescent="0.2"/>
    <row r="51" ht="11.25" customHeight="1" x14ac:dyDescent="0.2"/>
    <row r="52" ht="11.25" customHeight="1" x14ac:dyDescent="0.2"/>
    <row r="53" ht="11.25" customHeight="1" x14ac:dyDescent="0.2"/>
    <row r="54" ht="11.25" customHeight="1" x14ac:dyDescent="0.2"/>
    <row r="55" ht="11.25" customHeight="1" x14ac:dyDescent="0.2"/>
    <row r="56" ht="11.25" customHeight="1" x14ac:dyDescent="0.2"/>
    <row r="57" ht="11.25" customHeight="1" x14ac:dyDescent="0.2"/>
    <row r="58" ht="11.25" customHeight="1" x14ac:dyDescent="0.2"/>
    <row r="59" ht="11.25" customHeight="1" x14ac:dyDescent="0.2"/>
    <row r="60" ht="11.25" customHeight="1" x14ac:dyDescent="0.2"/>
    <row r="61" ht="11.25" customHeight="1" x14ac:dyDescent="0.2"/>
    <row r="62" ht="11.25" customHeight="1" x14ac:dyDescent="0.2"/>
    <row r="63" ht="11.25" customHeight="1" x14ac:dyDescent="0.2"/>
    <row r="64"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row r="140" ht="11.25" customHeight="1" x14ac:dyDescent="0.2"/>
    <row r="141" ht="11.25" customHeight="1" x14ac:dyDescent="0.2"/>
    <row r="142" ht="11.25" customHeight="1" x14ac:dyDescent="0.2"/>
    <row r="143" ht="11.25" customHeight="1" x14ac:dyDescent="0.2"/>
    <row r="144" ht="11.25" customHeight="1" x14ac:dyDescent="0.2"/>
    <row r="145" ht="11.25" customHeight="1" x14ac:dyDescent="0.2"/>
  </sheetData>
  <mergeCells count="16">
    <mergeCell ref="U16:AK16"/>
    <mergeCell ref="A1:S1"/>
    <mergeCell ref="C12:S12"/>
    <mergeCell ref="A27:L27"/>
    <mergeCell ref="A2:L2"/>
    <mergeCell ref="C18:S18"/>
    <mergeCell ref="C6:S6"/>
    <mergeCell ref="C16:S16"/>
    <mergeCell ref="C20:S20"/>
    <mergeCell ref="C22:S22"/>
    <mergeCell ref="C8:S8"/>
    <mergeCell ref="C9:S9"/>
    <mergeCell ref="C10:S10"/>
    <mergeCell ref="C4:S4"/>
    <mergeCell ref="C5:S5"/>
    <mergeCell ref="C14:S14"/>
  </mergeCells>
  <pageMargins left="0.70866141732283472" right="0.70866141732283472" top="0.35433070866141736" bottom="0.35433070866141736" header="0.31496062992125984" footer="0.31496062992125984"/>
  <pageSetup paperSize="9" scale="8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ED067-0128-46FD-A5F1-F63218B46B6B}">
  <sheetPr>
    <pageSetUpPr fitToPage="1"/>
  </sheetPr>
  <dimension ref="A1:T145"/>
  <sheetViews>
    <sheetView zoomScaleNormal="100" workbookViewId="0">
      <selection sqref="A1:S1"/>
    </sheetView>
  </sheetViews>
  <sheetFormatPr defaultColWidth="9.28515625" defaultRowHeight="18" customHeight="1" x14ac:dyDescent="0.2"/>
  <cols>
    <col min="1" max="1" width="14.140625" style="198" customWidth="1"/>
    <col min="2" max="2" width="24.28515625" style="198" customWidth="1"/>
    <col min="3" max="16384" width="9.28515625" style="198"/>
  </cols>
  <sheetData>
    <row r="1" spans="1:19" ht="32.25" customHeight="1" x14ac:dyDescent="0.2">
      <c r="A1" s="228" t="s">
        <v>156</v>
      </c>
      <c r="B1" s="229"/>
      <c r="C1" s="229"/>
      <c r="D1" s="229"/>
      <c r="E1" s="229"/>
      <c r="F1" s="229"/>
      <c r="G1" s="229"/>
      <c r="H1" s="229"/>
      <c r="I1" s="229"/>
      <c r="J1" s="229"/>
      <c r="K1" s="229"/>
      <c r="L1" s="229"/>
      <c r="M1" s="229"/>
      <c r="N1" s="229"/>
      <c r="O1" s="229"/>
      <c r="P1" s="229"/>
      <c r="Q1" s="229"/>
      <c r="R1" s="229"/>
      <c r="S1" s="229"/>
    </row>
    <row r="2" spans="1:19" ht="6" customHeight="1" x14ac:dyDescent="0.2"/>
    <row r="3" spans="1:19" ht="12" customHeight="1" x14ac:dyDescent="0.2"/>
    <row r="4" spans="1:19" ht="55.2" customHeight="1" x14ac:dyDescent="0.2">
      <c r="A4" s="199" t="s">
        <v>157</v>
      </c>
      <c r="C4" s="225" t="s">
        <v>158</v>
      </c>
      <c r="D4" s="226"/>
      <c r="E4" s="226"/>
      <c r="F4" s="226"/>
      <c r="G4" s="226"/>
      <c r="H4" s="226"/>
      <c r="I4" s="226"/>
      <c r="J4" s="226"/>
      <c r="K4" s="226"/>
      <c r="L4" s="226"/>
      <c r="M4" s="226"/>
      <c r="N4" s="226"/>
      <c r="O4" s="226"/>
      <c r="P4" s="226"/>
      <c r="Q4" s="226"/>
      <c r="R4" s="226"/>
      <c r="S4" s="226"/>
    </row>
    <row r="5" spans="1:19" ht="6" customHeight="1" x14ac:dyDescent="0.2"/>
    <row r="6" spans="1:19" ht="57" customHeight="1" x14ac:dyDescent="0.2">
      <c r="A6" s="199" t="s">
        <v>159</v>
      </c>
      <c r="C6" s="225" t="s">
        <v>160</v>
      </c>
      <c r="D6" s="226"/>
      <c r="E6" s="226"/>
      <c r="F6" s="226"/>
      <c r="G6" s="226"/>
      <c r="H6" s="226"/>
      <c r="I6" s="226"/>
      <c r="J6" s="226"/>
      <c r="K6" s="226"/>
      <c r="L6" s="226"/>
      <c r="M6" s="226"/>
      <c r="N6" s="226"/>
      <c r="O6" s="226"/>
      <c r="P6" s="226"/>
      <c r="Q6" s="226"/>
      <c r="R6" s="226"/>
      <c r="S6" s="226"/>
    </row>
    <row r="7" spans="1:19" ht="6" customHeight="1" x14ac:dyDescent="0.2"/>
    <row r="8" spans="1:19" ht="45" customHeight="1" x14ac:dyDescent="0.2">
      <c r="A8" s="199" t="s">
        <v>161</v>
      </c>
      <c r="C8" s="225" t="s">
        <v>162</v>
      </c>
      <c r="D8" s="226"/>
      <c r="E8" s="226"/>
      <c r="F8" s="226"/>
      <c r="G8" s="226"/>
      <c r="H8" s="226"/>
      <c r="I8" s="226"/>
      <c r="J8" s="226"/>
      <c r="K8" s="226"/>
      <c r="L8" s="226"/>
      <c r="M8" s="226"/>
      <c r="N8" s="226"/>
      <c r="O8" s="226"/>
      <c r="P8" s="226"/>
      <c r="Q8" s="226"/>
      <c r="R8" s="226"/>
      <c r="S8" s="226"/>
    </row>
    <row r="9" spans="1:19" ht="6" customHeight="1" x14ac:dyDescent="0.2"/>
    <row r="10" spans="1:19" ht="43.2" customHeight="1" x14ac:dyDescent="0.2">
      <c r="A10" s="199" t="s">
        <v>41</v>
      </c>
      <c r="C10" s="225" t="s">
        <v>163</v>
      </c>
      <c r="D10" s="226"/>
      <c r="E10" s="226"/>
      <c r="F10" s="226"/>
      <c r="G10" s="226"/>
      <c r="H10" s="226"/>
      <c r="I10" s="226"/>
      <c r="J10" s="226"/>
      <c r="K10" s="226"/>
      <c r="L10" s="226"/>
      <c r="M10" s="226"/>
      <c r="N10" s="226"/>
      <c r="O10" s="226"/>
      <c r="P10" s="226"/>
      <c r="Q10" s="226"/>
      <c r="R10" s="226"/>
      <c r="S10" s="226"/>
    </row>
    <row r="11" spans="1:19" ht="6" customHeight="1" x14ac:dyDescent="0.2"/>
    <row r="12" spans="1:19" ht="40.950000000000003" customHeight="1" x14ac:dyDescent="0.2">
      <c r="A12" s="199" t="s">
        <v>164</v>
      </c>
      <c r="C12" s="225" t="s">
        <v>165</v>
      </c>
      <c r="D12" s="226"/>
      <c r="E12" s="226"/>
      <c r="F12" s="226"/>
      <c r="G12" s="226"/>
      <c r="H12" s="226"/>
      <c r="I12" s="226"/>
      <c r="J12" s="226"/>
      <c r="K12" s="226"/>
      <c r="L12" s="226"/>
      <c r="M12" s="226"/>
      <c r="N12" s="226"/>
      <c r="O12" s="226"/>
      <c r="P12" s="226"/>
      <c r="Q12" s="226"/>
      <c r="R12" s="226"/>
      <c r="S12" s="226"/>
    </row>
    <row r="13" spans="1:19" ht="6" customHeight="1" x14ac:dyDescent="0.2"/>
    <row r="14" spans="1:19" ht="28.95" customHeight="1" x14ac:dyDescent="0.2">
      <c r="A14" s="199" t="s">
        <v>166</v>
      </c>
      <c r="C14" s="225" t="s">
        <v>167</v>
      </c>
      <c r="D14" s="225"/>
      <c r="E14" s="225"/>
      <c r="F14" s="225"/>
      <c r="G14" s="225"/>
      <c r="H14" s="225"/>
      <c r="I14" s="225"/>
      <c r="J14" s="225"/>
      <c r="K14" s="225"/>
      <c r="L14" s="225"/>
      <c r="M14" s="225"/>
      <c r="N14" s="225"/>
      <c r="O14" s="225"/>
      <c r="P14" s="225"/>
      <c r="Q14" s="225"/>
      <c r="R14" s="225"/>
      <c r="S14" s="225"/>
    </row>
    <row r="15" spans="1:19" ht="6" customHeight="1" x14ac:dyDescent="0.2"/>
    <row r="16" spans="1:19" ht="57.6" customHeight="1" x14ac:dyDescent="0.2">
      <c r="A16" s="199" t="s">
        <v>168</v>
      </c>
      <c r="B16" s="200"/>
      <c r="C16" s="225" t="s">
        <v>169</v>
      </c>
      <c r="D16" s="227"/>
      <c r="E16" s="227"/>
      <c r="F16" s="227"/>
      <c r="G16" s="227"/>
      <c r="H16" s="227"/>
      <c r="I16" s="227"/>
      <c r="J16" s="227"/>
      <c r="K16" s="227"/>
      <c r="L16" s="227"/>
      <c r="M16" s="227"/>
      <c r="N16" s="227"/>
      <c r="O16" s="227"/>
      <c r="P16" s="227"/>
      <c r="Q16" s="227"/>
      <c r="R16" s="227"/>
      <c r="S16" s="227"/>
    </row>
    <row r="17" spans="1:20" ht="6" customHeight="1" x14ac:dyDescent="0.2"/>
    <row r="18" spans="1:20" ht="30" customHeight="1" x14ac:dyDescent="0.2">
      <c r="A18" s="199" t="s">
        <v>57</v>
      </c>
      <c r="C18" s="225" t="s">
        <v>170</v>
      </c>
      <c r="D18" s="226"/>
      <c r="E18" s="226"/>
      <c r="F18" s="226"/>
      <c r="G18" s="226"/>
      <c r="H18" s="226"/>
      <c r="I18" s="226"/>
      <c r="J18" s="226"/>
      <c r="K18" s="226"/>
      <c r="L18" s="226"/>
      <c r="M18" s="226"/>
      <c r="N18" s="226"/>
      <c r="O18" s="226"/>
      <c r="P18" s="226"/>
      <c r="Q18" s="226"/>
      <c r="R18" s="226"/>
      <c r="S18" s="226"/>
    </row>
    <row r="19" spans="1:20" ht="6" customHeight="1" x14ac:dyDescent="0.2"/>
    <row r="20" spans="1:20" ht="15.75" customHeight="1" x14ac:dyDescent="0.2">
      <c r="A20" s="199" t="s">
        <v>171</v>
      </c>
      <c r="C20" s="225" t="s">
        <v>172</v>
      </c>
      <c r="D20" s="226"/>
      <c r="E20" s="226"/>
      <c r="F20" s="226"/>
      <c r="G20" s="226"/>
      <c r="H20" s="226"/>
      <c r="I20" s="226"/>
      <c r="J20" s="226"/>
      <c r="K20" s="226"/>
      <c r="L20" s="226"/>
      <c r="M20" s="226"/>
      <c r="N20" s="226"/>
      <c r="O20" s="226"/>
      <c r="P20" s="226"/>
      <c r="Q20" s="226"/>
      <c r="R20" s="226"/>
      <c r="S20" s="226"/>
    </row>
    <row r="21" spans="1:20" ht="6" customHeight="1" x14ac:dyDescent="0.2"/>
    <row r="22" spans="1:20" ht="33.75" customHeight="1" x14ac:dyDescent="0.2">
      <c r="A22" s="199" t="s">
        <v>173</v>
      </c>
      <c r="C22" s="225" t="s">
        <v>174</v>
      </c>
      <c r="D22" s="226"/>
      <c r="E22" s="226"/>
      <c r="F22" s="226"/>
      <c r="G22" s="226"/>
      <c r="H22" s="226"/>
      <c r="I22" s="226"/>
      <c r="J22" s="226"/>
      <c r="K22" s="226"/>
      <c r="L22" s="226"/>
      <c r="M22" s="226"/>
      <c r="N22" s="226"/>
      <c r="O22" s="226"/>
      <c r="P22" s="226"/>
      <c r="Q22" s="226"/>
      <c r="R22" s="226"/>
      <c r="S22" s="226"/>
    </row>
    <row r="23" spans="1:20" ht="6" customHeight="1" x14ac:dyDescent="0.2"/>
    <row r="24" spans="1:20" ht="15.75" customHeight="1" x14ac:dyDescent="0.2">
      <c r="A24" s="199" t="s">
        <v>175</v>
      </c>
      <c r="C24" s="200" t="s">
        <v>176</v>
      </c>
    </row>
    <row r="25" spans="1:20" ht="6" customHeight="1" x14ac:dyDescent="0.2"/>
    <row r="26" spans="1:20" ht="15.75" customHeight="1" x14ac:dyDescent="0.2">
      <c r="A26" s="201" t="s">
        <v>177</v>
      </c>
    </row>
    <row r="28" spans="1:20" ht="11.25" customHeight="1" x14ac:dyDescent="0.2">
      <c r="A28" s="202"/>
      <c r="B28" s="202"/>
      <c r="C28" s="202"/>
      <c r="D28" s="202"/>
      <c r="E28" s="202"/>
      <c r="F28" s="202"/>
      <c r="G28" s="202"/>
      <c r="H28" s="202"/>
      <c r="I28" s="202"/>
      <c r="J28" s="202"/>
      <c r="K28" s="202"/>
      <c r="L28" s="202"/>
      <c r="M28" s="202"/>
      <c r="N28" s="202"/>
      <c r="O28" s="202"/>
      <c r="P28" s="202"/>
      <c r="Q28" s="202"/>
      <c r="R28" s="202"/>
      <c r="S28" s="202"/>
      <c r="T28" s="202"/>
    </row>
    <row r="29" spans="1:20" ht="11.25" customHeight="1" x14ac:dyDescent="0.2"/>
    <row r="30" spans="1:20" ht="11.25" customHeight="1" x14ac:dyDescent="0.2"/>
    <row r="31" spans="1:20" ht="11.25" customHeight="1" x14ac:dyDescent="0.2"/>
    <row r="32" spans="1:20" ht="11.25" customHeight="1" x14ac:dyDescent="0.2"/>
    <row r="33" ht="11.25" customHeight="1" x14ac:dyDescent="0.2"/>
    <row r="34" ht="11.25" customHeight="1" x14ac:dyDescent="0.2"/>
    <row r="35" ht="11.25" customHeight="1" x14ac:dyDescent="0.2"/>
    <row r="36" ht="11.25" customHeight="1" x14ac:dyDescent="0.2"/>
    <row r="37" ht="11.25" customHeight="1" x14ac:dyDescent="0.2"/>
    <row r="38" ht="11.25" customHeight="1" x14ac:dyDescent="0.2"/>
    <row r="39" ht="11.25" customHeight="1" x14ac:dyDescent="0.2"/>
    <row r="40" ht="11.25" customHeight="1" x14ac:dyDescent="0.2"/>
    <row r="41" ht="11.25" customHeight="1" x14ac:dyDescent="0.2"/>
    <row r="42" ht="11.25" customHeight="1" x14ac:dyDescent="0.2"/>
    <row r="43" ht="11.25" customHeight="1" x14ac:dyDescent="0.2"/>
    <row r="44" ht="11.25" customHeight="1" x14ac:dyDescent="0.2"/>
    <row r="45" ht="11.25" customHeight="1" x14ac:dyDescent="0.2"/>
    <row r="46" ht="11.25" customHeight="1" x14ac:dyDescent="0.2"/>
    <row r="47" ht="11.25" customHeight="1" x14ac:dyDescent="0.2"/>
    <row r="48" ht="11.25" customHeight="1" x14ac:dyDescent="0.2"/>
    <row r="49" ht="11.25" customHeight="1" x14ac:dyDescent="0.2"/>
    <row r="50" ht="11.25" customHeight="1" x14ac:dyDescent="0.2"/>
    <row r="51" ht="11.25" customHeight="1" x14ac:dyDescent="0.2"/>
    <row r="52" ht="11.25" customHeight="1" x14ac:dyDescent="0.2"/>
    <row r="53" ht="11.25" customHeight="1" x14ac:dyDescent="0.2"/>
    <row r="54" ht="11.25" customHeight="1" x14ac:dyDescent="0.2"/>
    <row r="55" ht="11.25" customHeight="1" x14ac:dyDescent="0.2"/>
    <row r="56" ht="11.25" customHeight="1" x14ac:dyDescent="0.2"/>
    <row r="57" ht="11.25" customHeight="1" x14ac:dyDescent="0.2"/>
    <row r="58" ht="11.25" customHeight="1" x14ac:dyDescent="0.2"/>
    <row r="59" ht="11.25" customHeight="1" x14ac:dyDescent="0.2"/>
    <row r="60" ht="11.25" customHeight="1" x14ac:dyDescent="0.2"/>
    <row r="61" ht="11.25" customHeight="1" x14ac:dyDescent="0.2"/>
    <row r="62" ht="11.25" customHeight="1" x14ac:dyDescent="0.2"/>
    <row r="63" ht="11.25" customHeight="1" x14ac:dyDescent="0.2"/>
    <row r="64"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row r="140" ht="11.25" customHeight="1" x14ac:dyDescent="0.2"/>
    <row r="141" ht="11.25" customHeight="1" x14ac:dyDescent="0.2"/>
    <row r="142" ht="11.25" customHeight="1" x14ac:dyDescent="0.2"/>
    <row r="143" ht="11.25" customHeight="1" x14ac:dyDescent="0.2"/>
    <row r="144" ht="11.25" customHeight="1" x14ac:dyDescent="0.2"/>
    <row r="145" ht="11.25" customHeight="1" x14ac:dyDescent="0.2"/>
  </sheetData>
  <mergeCells count="11">
    <mergeCell ref="C6:S6"/>
    <mergeCell ref="C8:S8"/>
    <mergeCell ref="C10:S10"/>
    <mergeCell ref="A1:S1"/>
    <mergeCell ref="C4:S4"/>
    <mergeCell ref="C18:S18"/>
    <mergeCell ref="C20:S20"/>
    <mergeCell ref="C22:S22"/>
    <mergeCell ref="C12:S12"/>
    <mergeCell ref="C14:S14"/>
    <mergeCell ref="C16:S16"/>
  </mergeCells>
  <pageMargins left="0.70866141732283472" right="0.70866141732283472" top="0.35433070866141736" bottom="0.35433070866141736" header="0.31496062992125984" footer="0.31496062992125984"/>
  <pageSetup paperSize="9" scale="8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12"/>
  <sheetViews>
    <sheetView zoomScaleNormal="100" workbookViewId="0">
      <selection sqref="A1:C1"/>
    </sheetView>
  </sheetViews>
  <sheetFormatPr defaultColWidth="9.28515625" defaultRowHeight="13.2" x14ac:dyDescent="0.25"/>
  <cols>
    <col min="1" max="1" width="5.140625" style="123" bestFit="1" customWidth="1"/>
    <col min="2" max="2" width="55.42578125" style="123" customWidth="1"/>
    <col min="3" max="3" width="58.140625" style="123" customWidth="1"/>
    <col min="4" max="16384" width="9.28515625" style="123"/>
  </cols>
  <sheetData>
    <row r="1" spans="1:3" ht="32.25" customHeight="1" x14ac:dyDescent="0.25">
      <c r="A1" s="230" t="s">
        <v>105</v>
      </c>
      <c r="B1" s="230"/>
      <c r="C1" s="230"/>
    </row>
    <row r="3" spans="1:3" x14ac:dyDescent="0.25">
      <c r="A3" s="130" t="s">
        <v>49</v>
      </c>
      <c r="C3" s="129" t="s">
        <v>104</v>
      </c>
    </row>
    <row r="4" spans="1:3" x14ac:dyDescent="0.25">
      <c r="A4" s="128"/>
    </row>
    <row r="5" spans="1:3" ht="18" customHeight="1" x14ac:dyDescent="0.25">
      <c r="A5" s="125" t="s">
        <v>50</v>
      </c>
      <c r="B5" s="123" t="s">
        <v>103</v>
      </c>
      <c r="C5" s="123" t="s">
        <v>102</v>
      </c>
    </row>
    <row r="6" spans="1:3" ht="18" customHeight="1" x14ac:dyDescent="0.25">
      <c r="A6" s="125" t="s">
        <v>51</v>
      </c>
      <c r="B6" s="123" t="s">
        <v>101</v>
      </c>
      <c r="C6" s="123" t="s">
        <v>100</v>
      </c>
    </row>
    <row r="7" spans="1:3" ht="18" customHeight="1" x14ac:dyDescent="0.3">
      <c r="A7" s="127" t="s">
        <v>62</v>
      </c>
      <c r="B7" s="124" t="s">
        <v>99</v>
      </c>
      <c r="C7" s="123" t="s">
        <v>98</v>
      </c>
    </row>
    <row r="8" spans="1:3" ht="18" customHeight="1" x14ac:dyDescent="0.25">
      <c r="A8" s="126" t="s">
        <v>52</v>
      </c>
      <c r="B8" s="123" t="s">
        <v>97</v>
      </c>
      <c r="C8" s="123" t="s">
        <v>96</v>
      </c>
    </row>
    <row r="9" spans="1:3" ht="18" customHeight="1" x14ac:dyDescent="0.25">
      <c r="A9" s="125" t="s">
        <v>53</v>
      </c>
      <c r="B9" s="124" t="s">
        <v>95</v>
      </c>
      <c r="C9" s="123" t="s">
        <v>94</v>
      </c>
    </row>
    <row r="10" spans="1:3" ht="18" customHeight="1" x14ac:dyDescent="0.25">
      <c r="A10" s="163" t="s">
        <v>54</v>
      </c>
      <c r="B10" s="164" t="s">
        <v>93</v>
      </c>
      <c r="C10" s="165" t="s">
        <v>92</v>
      </c>
    </row>
    <row r="11" spans="1:3" ht="27" customHeight="1" x14ac:dyDescent="0.25">
      <c r="A11" s="131" t="s">
        <v>55</v>
      </c>
      <c r="B11" s="161" t="s">
        <v>91</v>
      </c>
      <c r="C11" s="162" t="s">
        <v>90</v>
      </c>
    </row>
    <row r="12" spans="1:3" x14ac:dyDescent="0.25">
      <c r="A12" s="132"/>
      <c r="B12" s="132"/>
      <c r="C12" s="132"/>
    </row>
  </sheetData>
  <mergeCells count="1">
    <mergeCell ref="A1:C1"/>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7">
    <pageSetUpPr fitToPage="1"/>
  </sheetPr>
  <dimension ref="B1:BF36"/>
  <sheetViews>
    <sheetView zoomScaleNormal="100" workbookViewId="0"/>
  </sheetViews>
  <sheetFormatPr defaultColWidth="9.28515625" defaultRowHeight="13.8" outlineLevelCol="1" x14ac:dyDescent="0.2"/>
  <cols>
    <col min="1" max="1" width="0.7109375" style="17" customWidth="1"/>
    <col min="2" max="2" width="3.140625" style="17" bestFit="1" customWidth="1"/>
    <col min="3" max="3" width="1" style="17" customWidth="1"/>
    <col min="4" max="4" width="30" style="17" customWidth="1"/>
    <col min="5" max="5" width="7.7109375" style="17" hidden="1" customWidth="1" outlineLevel="1"/>
    <col min="6" max="6" width="1.42578125" style="17" hidden="1" customWidth="1" outlineLevel="1"/>
    <col min="7" max="7" width="7.7109375" style="17" hidden="1" customWidth="1" outlineLevel="1"/>
    <col min="8" max="8" width="1.42578125" style="17" hidden="1" customWidth="1" outlineLevel="1"/>
    <col min="9" max="9" width="7.7109375" style="17" hidden="1" customWidth="1" outlineLevel="1"/>
    <col min="10" max="10" width="1.42578125" style="17" hidden="1" customWidth="1" outlineLevel="1"/>
    <col min="11" max="11" width="7.7109375" style="17" hidden="1" customWidth="1" outlineLevel="1"/>
    <col min="12" max="12" width="1.42578125" style="17" hidden="1" customWidth="1" outlineLevel="1"/>
    <col min="13" max="13" width="7.7109375" style="17" hidden="1" customWidth="1" outlineLevel="1"/>
    <col min="14" max="14" width="1.42578125" style="17" hidden="1" customWidth="1" outlineLevel="1"/>
    <col min="15" max="15" width="7.7109375" style="17" hidden="1" customWidth="1" outlineLevel="1"/>
    <col min="16" max="16" width="1.42578125" style="17" hidden="1" customWidth="1" outlineLevel="1"/>
    <col min="17" max="17" width="7.7109375" style="17" hidden="1" customWidth="1" outlineLevel="1"/>
    <col min="18" max="18" width="1.42578125" style="17" hidden="1" customWidth="1" outlineLevel="1"/>
    <col min="19" max="19" width="7.7109375" style="17" hidden="1" customWidth="1" outlineLevel="1"/>
    <col min="20" max="20" width="1.42578125" style="17" hidden="1" customWidth="1" outlineLevel="1"/>
    <col min="21" max="21" width="7.7109375" style="17" hidden="1" customWidth="1" outlineLevel="1"/>
    <col min="22" max="22" width="1.42578125" style="17" hidden="1" customWidth="1" outlineLevel="1"/>
    <col min="23" max="23" width="7.7109375" style="17" hidden="1" customWidth="1" outlineLevel="1"/>
    <col min="24" max="24" width="1.42578125" style="17" hidden="1" customWidth="1" outlineLevel="1"/>
    <col min="25" max="25" width="7.7109375" style="17" hidden="1" customWidth="1" outlineLevel="1"/>
    <col min="26" max="26" width="1.42578125" style="17" hidden="1" customWidth="1" outlineLevel="1"/>
    <col min="27" max="27" width="7.7109375" style="17" hidden="1" customWidth="1" outlineLevel="1"/>
    <col min="28" max="28" width="1.42578125" style="17" hidden="1" customWidth="1" outlineLevel="1"/>
    <col min="29" max="29" width="7.7109375" style="17" hidden="1" customWidth="1" outlineLevel="1"/>
    <col min="30" max="30" width="1.42578125" style="17" hidden="1" customWidth="1" outlineLevel="1"/>
    <col min="31" max="31" width="7.7109375" style="17" hidden="1" customWidth="1" outlineLevel="1"/>
    <col min="32" max="32" width="1.42578125" style="17" hidden="1" customWidth="1" outlineLevel="1"/>
    <col min="33" max="33" width="7.7109375" style="17" hidden="1" customWidth="1" outlineLevel="1"/>
    <col min="34" max="34" width="1.42578125" style="17" hidden="1" customWidth="1" outlineLevel="1"/>
    <col min="35" max="35" width="7.7109375" style="17" hidden="1" customWidth="1" outlineLevel="1"/>
    <col min="36" max="36" width="1.42578125" style="17" hidden="1" customWidth="1" outlineLevel="1"/>
    <col min="37" max="37" width="7.7109375" style="17" customWidth="1" collapsed="1"/>
    <col min="38" max="38" width="1.42578125" style="17" customWidth="1"/>
    <col min="39" max="39" width="7.7109375" style="17" customWidth="1"/>
    <col min="40" max="40" width="1.42578125" style="17" customWidth="1"/>
    <col min="41" max="41" width="7.7109375" style="17" customWidth="1"/>
    <col min="42" max="42" width="1.42578125" style="17" customWidth="1"/>
    <col min="43" max="43" width="7.7109375" style="17" customWidth="1"/>
    <col min="44" max="44" width="1.42578125" style="17" customWidth="1"/>
    <col min="45" max="45" width="7.7109375" style="17" customWidth="1"/>
    <col min="46" max="46" width="1.42578125" style="17" customWidth="1"/>
    <col min="47" max="47" width="7.7109375" style="17" customWidth="1"/>
    <col min="48" max="48" width="1.42578125" style="17" customWidth="1"/>
    <col min="49" max="49" width="1" style="17" customWidth="1"/>
    <col min="50" max="50" width="32.7109375" style="17" customWidth="1"/>
    <col min="51" max="51" width="10.42578125" style="17" bestFit="1" customWidth="1"/>
    <col min="52" max="53" width="9.7109375" style="17" bestFit="1" customWidth="1"/>
    <col min="54" max="54" width="9.42578125" style="17" bestFit="1" customWidth="1"/>
    <col min="55" max="55" width="9.7109375" style="17" bestFit="1" customWidth="1"/>
    <col min="56" max="16384" width="9.28515625" style="17"/>
  </cols>
  <sheetData>
    <row r="1" spans="2:58" x14ac:dyDescent="0.2">
      <c r="B1" s="18" t="s">
        <v>111</v>
      </c>
      <c r="AX1" s="100"/>
    </row>
    <row r="2" spans="2:58" x14ac:dyDescent="0.2">
      <c r="B2" s="94" t="s">
        <v>112</v>
      </c>
      <c r="C2" s="18"/>
      <c r="D2" s="19"/>
      <c r="E2" s="19"/>
      <c r="F2" s="19"/>
      <c r="G2" s="19"/>
      <c r="H2" s="19"/>
      <c r="I2" s="19"/>
      <c r="J2" s="19"/>
      <c r="K2" s="19"/>
      <c r="L2" s="19"/>
    </row>
    <row r="3" spans="2:58" ht="6" customHeight="1" x14ac:dyDescent="0.2">
      <c r="B3" s="19"/>
      <c r="C3" s="19"/>
      <c r="D3" s="19"/>
      <c r="E3" s="19"/>
      <c r="F3" s="19"/>
      <c r="G3" s="19"/>
      <c r="H3" s="19"/>
      <c r="I3" s="19"/>
      <c r="J3" s="19"/>
      <c r="K3" s="19"/>
      <c r="L3" s="19"/>
    </row>
    <row r="4" spans="2:58" ht="6" customHeight="1" x14ac:dyDescent="0.2">
      <c r="B4" s="20"/>
      <c r="C4" s="20"/>
      <c r="D4" s="20"/>
      <c r="E4" s="20"/>
      <c r="F4" s="20"/>
      <c r="G4" s="20"/>
      <c r="H4" s="20"/>
      <c r="I4" s="20"/>
      <c r="J4" s="20"/>
      <c r="K4" s="20"/>
      <c r="L4" s="20"/>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row>
    <row r="5" spans="2:58" ht="6" customHeight="1" x14ac:dyDescent="0.2">
      <c r="B5" s="19"/>
      <c r="C5" s="19"/>
      <c r="D5" s="19"/>
      <c r="E5" s="19"/>
      <c r="F5" s="19"/>
      <c r="G5" s="19"/>
      <c r="H5" s="19"/>
      <c r="I5" s="19"/>
      <c r="J5" s="19"/>
      <c r="K5" s="19"/>
      <c r="L5" s="19"/>
    </row>
    <row r="6" spans="2:58" ht="14.25" customHeight="1" x14ac:dyDescent="0.2">
      <c r="B6" s="235" t="s">
        <v>29</v>
      </c>
      <c r="C6" s="235"/>
      <c r="D6" s="235"/>
      <c r="E6" s="70">
        <v>2003</v>
      </c>
      <c r="F6" s="71"/>
      <c r="G6" s="70">
        <v>2004</v>
      </c>
      <c r="H6" s="71"/>
      <c r="I6" s="70">
        <v>2005</v>
      </c>
      <c r="J6" s="71"/>
      <c r="K6" s="70">
        <v>2006</v>
      </c>
      <c r="L6" s="71"/>
      <c r="M6" s="70">
        <v>2007</v>
      </c>
      <c r="N6" s="71"/>
      <c r="O6" s="70">
        <v>2008</v>
      </c>
      <c r="P6" s="71"/>
      <c r="Q6" s="70">
        <v>2009</v>
      </c>
      <c r="R6" s="71"/>
      <c r="S6" s="70">
        <v>2010</v>
      </c>
      <c r="T6" s="71"/>
      <c r="U6" s="70">
        <v>2011</v>
      </c>
      <c r="V6" s="71"/>
      <c r="W6" s="70">
        <v>2012</v>
      </c>
      <c r="X6" s="71"/>
      <c r="Y6" s="70">
        <v>2013</v>
      </c>
      <c r="Z6" s="19"/>
      <c r="AA6" s="70">
        <v>2014</v>
      </c>
      <c r="AB6" s="19"/>
      <c r="AC6" s="70">
        <v>2015</v>
      </c>
      <c r="AD6" s="19"/>
      <c r="AE6" s="70">
        <v>2016</v>
      </c>
      <c r="AF6" s="19"/>
      <c r="AG6" s="70">
        <v>2017</v>
      </c>
      <c r="AH6" s="19"/>
      <c r="AI6" s="70">
        <v>2018</v>
      </c>
      <c r="AJ6" s="19"/>
      <c r="AK6" s="70">
        <v>2019</v>
      </c>
      <c r="AL6" s="19"/>
      <c r="AM6" s="70">
        <v>2020</v>
      </c>
      <c r="AN6" s="19"/>
      <c r="AO6" s="70">
        <v>2021</v>
      </c>
      <c r="AP6" s="19"/>
      <c r="AQ6" s="70">
        <v>2022</v>
      </c>
      <c r="AR6" s="19"/>
      <c r="AS6" s="70">
        <v>2023</v>
      </c>
      <c r="AT6" s="19"/>
      <c r="AU6" s="70">
        <v>2024</v>
      </c>
      <c r="AV6" s="19"/>
      <c r="AW6" s="235" t="s">
        <v>27</v>
      </c>
      <c r="AX6" s="235"/>
      <c r="BA6" s="174"/>
      <c r="BB6" s="174"/>
      <c r="BC6" s="174"/>
    </row>
    <row r="7" spans="2:58" ht="6" customHeight="1" x14ac:dyDescent="0.2">
      <c r="B7" s="22"/>
      <c r="C7" s="22"/>
      <c r="D7" s="22"/>
      <c r="E7" s="23"/>
      <c r="F7" s="24"/>
      <c r="G7" s="23"/>
      <c r="H7" s="24"/>
      <c r="I7" s="23"/>
      <c r="J7" s="24"/>
      <c r="K7" s="23"/>
      <c r="L7" s="24"/>
      <c r="M7" s="23"/>
      <c r="N7" s="24"/>
      <c r="O7" s="23"/>
      <c r="P7" s="24"/>
      <c r="Q7" s="23"/>
      <c r="R7" s="24"/>
      <c r="S7" s="23"/>
      <c r="T7" s="24"/>
      <c r="U7" s="23"/>
      <c r="V7" s="24"/>
      <c r="W7" s="23"/>
      <c r="X7" s="24"/>
      <c r="Y7" s="23"/>
      <c r="Z7" s="21"/>
      <c r="AA7" s="23"/>
      <c r="AB7" s="24"/>
      <c r="AC7" s="23"/>
      <c r="AD7" s="24"/>
      <c r="AE7" s="23"/>
      <c r="AF7" s="24"/>
      <c r="AG7" s="24"/>
      <c r="AH7" s="24"/>
      <c r="AI7" s="24"/>
      <c r="AJ7" s="24"/>
      <c r="AK7" s="24"/>
      <c r="AL7" s="24"/>
      <c r="AM7" s="23"/>
      <c r="AN7" s="24"/>
      <c r="AO7" s="23"/>
      <c r="AP7" s="24"/>
      <c r="AQ7" s="23"/>
      <c r="AR7" s="24"/>
      <c r="AS7" s="23"/>
      <c r="AT7" s="24"/>
      <c r="AU7" s="23"/>
      <c r="AV7" s="24"/>
      <c r="AW7" s="22"/>
      <c r="AX7" s="22"/>
      <c r="BA7" s="174"/>
      <c r="BB7" s="174"/>
      <c r="BC7" s="174"/>
    </row>
    <row r="8" spans="2:58" ht="6" customHeight="1" x14ac:dyDescent="0.2">
      <c r="B8" s="14"/>
      <c r="C8" s="14"/>
      <c r="D8" s="14"/>
      <c r="E8" s="25"/>
      <c r="F8" s="25"/>
      <c r="G8" s="25"/>
      <c r="H8" s="25"/>
      <c r="I8" s="25"/>
      <c r="J8" s="25"/>
      <c r="K8" s="25"/>
      <c r="L8" s="25"/>
      <c r="M8" s="25"/>
      <c r="N8" s="25"/>
      <c r="O8" s="25"/>
      <c r="P8" s="25"/>
      <c r="Q8" s="25"/>
      <c r="R8" s="25"/>
      <c r="S8" s="25"/>
      <c r="T8" s="25"/>
      <c r="U8" s="25"/>
      <c r="V8" s="25"/>
      <c r="W8" s="25"/>
      <c r="X8" s="25"/>
      <c r="Y8" s="25"/>
      <c r="Z8" s="14"/>
      <c r="AA8" s="14"/>
      <c r="AB8" s="14"/>
      <c r="AC8" s="14"/>
      <c r="AD8" s="14"/>
      <c r="AE8" s="14"/>
      <c r="AF8" s="14"/>
      <c r="AG8" s="14"/>
      <c r="AH8" s="14"/>
      <c r="AI8" s="14"/>
      <c r="AJ8" s="14"/>
      <c r="AK8" s="14"/>
      <c r="AL8" s="14"/>
      <c r="AM8" s="14"/>
      <c r="AN8" s="14"/>
      <c r="AO8" s="14"/>
      <c r="AP8" s="14"/>
      <c r="AQ8" s="14"/>
      <c r="AR8" s="14"/>
      <c r="AS8" s="14"/>
      <c r="AT8" s="14"/>
      <c r="AU8" s="14"/>
      <c r="AV8" s="14"/>
      <c r="AW8" s="14"/>
      <c r="AX8" s="14"/>
      <c r="BA8" s="174"/>
      <c r="BB8" s="174"/>
      <c r="BC8" s="174"/>
    </row>
    <row r="9" spans="2:58" ht="10.5" customHeight="1" x14ac:dyDescent="0.2">
      <c r="B9" s="13">
        <v>1</v>
      </c>
      <c r="C9" s="16"/>
      <c r="D9" s="14" t="s">
        <v>0</v>
      </c>
      <c r="E9" s="53">
        <v>37.567237212695908</v>
      </c>
      <c r="F9" s="77"/>
      <c r="G9" s="53">
        <v>37.443936401372035</v>
      </c>
      <c r="H9" s="53"/>
      <c r="I9" s="53">
        <v>37.529956203387982</v>
      </c>
      <c r="J9" s="53"/>
      <c r="K9" s="53">
        <v>39.477660485007483</v>
      </c>
      <c r="L9" s="53"/>
      <c r="M9" s="53">
        <v>41.943025260861646</v>
      </c>
      <c r="N9" s="53"/>
      <c r="O9" s="53">
        <v>44.745374446044949</v>
      </c>
      <c r="P9" s="53"/>
      <c r="Q9" s="53">
        <v>45.394447937076876</v>
      </c>
      <c r="R9" s="53"/>
      <c r="S9" s="53">
        <v>43.925039349061286</v>
      </c>
      <c r="T9" s="53"/>
      <c r="U9" s="53">
        <v>45.979371815083326</v>
      </c>
      <c r="V9" s="53"/>
      <c r="W9" s="53">
        <v>48.213810622995233</v>
      </c>
      <c r="X9" s="77"/>
      <c r="Y9" s="53">
        <v>49.458089342591705</v>
      </c>
      <c r="Z9" s="72"/>
      <c r="AA9" s="53">
        <v>51.450806285522582</v>
      </c>
      <c r="AB9" s="72"/>
      <c r="AC9" s="53">
        <v>53.862103549906479</v>
      </c>
      <c r="AD9" s="27"/>
      <c r="AE9" s="53">
        <v>54.272886199154449</v>
      </c>
      <c r="AF9" s="77"/>
      <c r="AG9" s="53">
        <v>57.848412893731478</v>
      </c>
      <c r="AH9" s="56"/>
      <c r="AI9" s="53">
        <v>60.925763210183682</v>
      </c>
      <c r="AJ9" s="56"/>
      <c r="AK9" s="53">
        <v>65.885488799323397</v>
      </c>
      <c r="AL9" s="72"/>
      <c r="AM9" s="53">
        <v>63.109023250312802</v>
      </c>
      <c r="AN9" s="72"/>
      <c r="AO9" s="53">
        <v>31.339034458073513</v>
      </c>
      <c r="AP9" s="72"/>
      <c r="AQ9" s="53">
        <v>50.150031772409463</v>
      </c>
      <c r="AR9" s="72"/>
      <c r="AS9" s="53">
        <v>62.133600889177799</v>
      </c>
      <c r="AT9" s="72"/>
      <c r="AU9" s="53">
        <v>60.622633990640303</v>
      </c>
      <c r="AV9" s="72"/>
      <c r="AW9" s="56"/>
      <c r="AX9" s="14" t="s">
        <v>31</v>
      </c>
      <c r="AY9" s="186"/>
      <c r="AZ9" s="33"/>
      <c r="BA9" s="196"/>
      <c r="BF9" s="115"/>
    </row>
    <row r="10" spans="2:58" ht="10.5" customHeight="1" x14ac:dyDescent="0.2">
      <c r="B10" s="13">
        <v>2</v>
      </c>
      <c r="C10" s="13"/>
      <c r="D10" s="14" t="s">
        <v>1</v>
      </c>
      <c r="E10" s="53">
        <v>36.462644565644048</v>
      </c>
      <c r="F10" s="77"/>
      <c r="G10" s="53">
        <v>36.213202736270681</v>
      </c>
      <c r="H10" s="53"/>
      <c r="I10" s="53">
        <v>37.135568619236651</v>
      </c>
      <c r="J10" s="53"/>
      <c r="K10" s="53">
        <v>38.518124533659282</v>
      </c>
      <c r="L10" s="53"/>
      <c r="M10" s="53">
        <v>41.3130755530267</v>
      </c>
      <c r="N10" s="53"/>
      <c r="O10" s="53">
        <v>44.770592480080886</v>
      </c>
      <c r="P10" s="53"/>
      <c r="Q10" s="53">
        <v>45.19996807638708</v>
      </c>
      <c r="R10" s="53"/>
      <c r="S10" s="53">
        <v>45.004556646937878</v>
      </c>
      <c r="T10" s="53"/>
      <c r="U10" s="53">
        <v>46.664152184058388</v>
      </c>
      <c r="V10" s="53"/>
      <c r="W10" s="53">
        <v>48.25033275387068</v>
      </c>
      <c r="X10" s="77"/>
      <c r="Y10" s="53">
        <v>50.596240982387378</v>
      </c>
      <c r="Z10" s="72"/>
      <c r="AA10" s="53">
        <v>51.588667250114909</v>
      </c>
      <c r="AB10" s="72"/>
      <c r="AC10" s="53">
        <v>53.194142117500661</v>
      </c>
      <c r="AD10" s="27"/>
      <c r="AE10" s="53">
        <v>55.792928325638897</v>
      </c>
      <c r="AF10" s="77"/>
      <c r="AG10" s="53">
        <v>57.652275421058199</v>
      </c>
      <c r="AH10" s="56"/>
      <c r="AI10" s="53">
        <v>62.258939115867676</v>
      </c>
      <c r="AJ10" s="56"/>
      <c r="AK10" s="53">
        <v>66.840249208460662</v>
      </c>
      <c r="AL10" s="72"/>
      <c r="AM10" s="53">
        <v>30.623929976446199</v>
      </c>
      <c r="AN10" s="72"/>
      <c r="AO10" s="53">
        <v>35.756635547307773</v>
      </c>
      <c r="AP10" s="72"/>
      <c r="AQ10" s="53">
        <v>65.430410650938398</v>
      </c>
      <c r="AR10" s="72"/>
      <c r="AS10" s="53">
        <v>60.240595460800101</v>
      </c>
      <c r="AT10" s="72"/>
      <c r="AU10" s="53">
        <v>64.907120120267081</v>
      </c>
      <c r="AV10" s="72"/>
      <c r="AW10" s="56"/>
      <c r="AX10" s="14" t="s">
        <v>32</v>
      </c>
      <c r="AY10" s="186"/>
      <c r="AZ10" s="33"/>
      <c r="BA10" s="196"/>
      <c r="BB10" s="118"/>
      <c r="BC10" s="118"/>
      <c r="BD10" s="118"/>
      <c r="BE10" s="118"/>
      <c r="BF10" s="116"/>
    </row>
    <row r="11" spans="2:58" ht="10.5" customHeight="1" x14ac:dyDescent="0.2">
      <c r="B11" s="13">
        <v>3</v>
      </c>
      <c r="C11" s="13"/>
      <c r="D11" s="14" t="s">
        <v>2</v>
      </c>
      <c r="E11" s="53">
        <v>32.931254875736023</v>
      </c>
      <c r="F11" s="77"/>
      <c r="G11" s="53">
        <v>33.678471049895521</v>
      </c>
      <c r="H11" s="53"/>
      <c r="I11" s="53">
        <v>34.782898913582251</v>
      </c>
      <c r="J11" s="53"/>
      <c r="K11" s="53">
        <v>36.802952466897722</v>
      </c>
      <c r="L11" s="53"/>
      <c r="M11" s="53">
        <v>39.218096407686438</v>
      </c>
      <c r="N11" s="53"/>
      <c r="O11" s="53">
        <v>42.388919550586138</v>
      </c>
      <c r="P11" s="53"/>
      <c r="Q11" s="53">
        <v>41.639537733105861</v>
      </c>
      <c r="R11" s="53"/>
      <c r="S11" s="53">
        <v>43.026455428589351</v>
      </c>
      <c r="T11" s="53"/>
      <c r="U11" s="53">
        <v>45.658277731005491</v>
      </c>
      <c r="V11" s="53"/>
      <c r="W11" s="53">
        <v>46.214981386504512</v>
      </c>
      <c r="X11" s="77"/>
      <c r="Y11" s="53">
        <v>48.335060262031135</v>
      </c>
      <c r="Z11" s="72"/>
      <c r="AA11" s="53">
        <v>49.365823557402095</v>
      </c>
      <c r="AB11" s="72"/>
      <c r="AC11" s="53">
        <v>50.545514303293011</v>
      </c>
      <c r="AD11" s="27"/>
      <c r="AE11" s="53">
        <v>51.58676008371647</v>
      </c>
      <c r="AF11" s="77"/>
      <c r="AG11" s="53">
        <v>52.70007588725872</v>
      </c>
      <c r="AH11" s="56"/>
      <c r="AI11" s="53">
        <v>56.927196609519449</v>
      </c>
      <c r="AJ11" s="56"/>
      <c r="AK11" s="53">
        <v>62.979340322452664</v>
      </c>
      <c r="AL11" s="72"/>
      <c r="AM11" s="53">
        <v>38.254676527947403</v>
      </c>
      <c r="AN11" s="27"/>
      <c r="AO11" s="53">
        <v>42.644905138174245</v>
      </c>
      <c r="AP11" s="27"/>
      <c r="AQ11" s="53">
        <v>61.753068476445648</v>
      </c>
      <c r="AR11" s="27"/>
      <c r="AS11" s="53">
        <v>58.0766196748908</v>
      </c>
      <c r="AT11" s="27"/>
      <c r="AU11" s="53"/>
      <c r="AV11" s="27"/>
      <c r="AW11" s="56"/>
      <c r="AX11" s="14" t="s">
        <v>33</v>
      </c>
      <c r="AY11" s="186"/>
      <c r="AZ11" s="33"/>
      <c r="BA11" s="196"/>
      <c r="BB11" s="118"/>
      <c r="BC11" s="118"/>
      <c r="BD11" s="118"/>
      <c r="BE11" s="118"/>
      <c r="BF11" s="116"/>
    </row>
    <row r="12" spans="2:58" ht="10.5" customHeight="1" x14ac:dyDescent="0.2">
      <c r="B12" s="13">
        <v>4</v>
      </c>
      <c r="C12" s="13"/>
      <c r="D12" s="14" t="s">
        <v>3</v>
      </c>
      <c r="E12" s="53">
        <v>37.955196044539029</v>
      </c>
      <c r="F12" s="77"/>
      <c r="G12" s="53">
        <v>39.320489952493723</v>
      </c>
      <c r="H12" s="53"/>
      <c r="I12" s="53">
        <v>40.648994110027672</v>
      </c>
      <c r="J12" s="53"/>
      <c r="K12" s="53">
        <v>44.268271322302006</v>
      </c>
      <c r="L12" s="53"/>
      <c r="M12" s="53">
        <v>46.593639516547228</v>
      </c>
      <c r="N12" s="53"/>
      <c r="O12" s="53">
        <v>47.023636503405541</v>
      </c>
      <c r="P12" s="53"/>
      <c r="Q12" s="53">
        <v>46.861242799638994</v>
      </c>
      <c r="R12" s="53"/>
      <c r="S12" s="53">
        <v>47.386706905671652</v>
      </c>
      <c r="T12" s="53"/>
      <c r="U12" s="53">
        <v>48.75295605187943</v>
      </c>
      <c r="V12" s="53"/>
      <c r="W12" s="53">
        <v>50.483969799049419</v>
      </c>
      <c r="X12" s="77"/>
      <c r="Y12" s="53">
        <v>52.316744246472282</v>
      </c>
      <c r="Z12" s="72"/>
      <c r="AA12" s="53">
        <v>54.874274627105414</v>
      </c>
      <c r="AB12" s="72"/>
      <c r="AC12" s="53">
        <v>56.831863387553391</v>
      </c>
      <c r="AD12" s="27"/>
      <c r="AE12" s="53">
        <v>59.292524822335992</v>
      </c>
      <c r="AF12" s="77"/>
      <c r="AG12" s="53">
        <v>61.615120197684476</v>
      </c>
      <c r="AH12" s="56"/>
      <c r="AI12" s="53">
        <v>66.378493906735571</v>
      </c>
      <c r="AJ12" s="56"/>
      <c r="AK12" s="53">
        <v>68.897710937091901</v>
      </c>
      <c r="AL12" s="72"/>
      <c r="AM12" s="53">
        <v>37.1753692118807</v>
      </c>
      <c r="AN12" s="27"/>
      <c r="AO12" s="53">
        <v>54.749899430310471</v>
      </c>
      <c r="AP12" s="27"/>
      <c r="AQ12" s="53">
        <v>66.638624316056408</v>
      </c>
      <c r="AR12" s="27"/>
      <c r="AS12" s="53">
        <v>62.991152370900501</v>
      </c>
      <c r="AT12" s="27"/>
      <c r="AU12" s="53"/>
      <c r="AV12" s="27"/>
      <c r="AW12" s="25"/>
      <c r="AX12" s="14" t="s">
        <v>34</v>
      </c>
      <c r="AY12" s="186"/>
      <c r="AZ12" s="33"/>
      <c r="BA12" s="197"/>
      <c r="BB12" s="118"/>
      <c r="BC12" s="118"/>
      <c r="BD12" s="118"/>
      <c r="BE12" s="118"/>
      <c r="BF12" s="116"/>
    </row>
    <row r="13" spans="2:58" ht="6" customHeight="1" x14ac:dyDescent="0.2">
      <c r="B13" s="13"/>
      <c r="C13" s="13"/>
      <c r="D13" s="14"/>
      <c r="E13" s="53"/>
      <c r="F13" s="30"/>
      <c r="G13" s="30"/>
      <c r="H13" s="30"/>
      <c r="I13" s="30"/>
      <c r="J13" s="30"/>
      <c r="K13" s="30"/>
      <c r="L13" s="30"/>
      <c r="M13" s="30"/>
      <c r="N13" s="30"/>
      <c r="O13" s="30"/>
      <c r="P13" s="30"/>
      <c r="Q13" s="30"/>
      <c r="R13" s="30"/>
      <c r="S13" s="30"/>
      <c r="T13" s="89"/>
      <c r="U13" s="30"/>
      <c r="V13" s="89"/>
      <c r="W13" s="30"/>
      <c r="X13" s="77"/>
      <c r="Y13" s="30"/>
      <c r="Z13" s="72"/>
      <c r="AA13" s="29"/>
      <c r="AB13" s="72"/>
      <c r="AC13" s="29"/>
      <c r="AD13" s="27"/>
      <c r="AE13" s="29"/>
      <c r="AF13" s="27"/>
      <c r="AG13" s="27"/>
      <c r="AH13" s="27"/>
      <c r="AI13" s="27"/>
      <c r="AJ13" s="27"/>
      <c r="AK13" s="27"/>
      <c r="AL13" s="27"/>
      <c r="AM13" s="29"/>
      <c r="AN13" s="27"/>
      <c r="AO13" s="29"/>
      <c r="AP13" s="27"/>
      <c r="AQ13" s="29"/>
      <c r="AR13" s="27"/>
      <c r="AS13" s="29"/>
      <c r="AT13" s="27"/>
      <c r="AU13" s="29"/>
      <c r="AV13" s="27"/>
      <c r="AW13" s="25"/>
      <c r="AX13" s="28"/>
      <c r="AY13" s="186"/>
      <c r="BB13" s="118"/>
      <c r="BC13" s="118"/>
      <c r="BD13" s="118"/>
      <c r="BE13" s="118"/>
      <c r="BF13" s="115"/>
    </row>
    <row r="14" spans="2:58" ht="11.25" customHeight="1" x14ac:dyDescent="0.2">
      <c r="B14" s="13">
        <v>5</v>
      </c>
      <c r="C14" s="13"/>
      <c r="D14" s="15" t="s">
        <v>14</v>
      </c>
      <c r="E14" s="55">
        <v>144.91633269861501</v>
      </c>
      <c r="F14" s="77"/>
      <c r="G14" s="55">
        <v>146.65610014003195</v>
      </c>
      <c r="H14" s="55"/>
      <c r="I14" s="55">
        <v>150.09741784623455</v>
      </c>
      <c r="J14" s="55"/>
      <c r="K14" s="55">
        <v>159.0670088078665</v>
      </c>
      <c r="L14" s="55"/>
      <c r="M14" s="55">
        <v>169.067836738122</v>
      </c>
      <c r="N14" s="55"/>
      <c r="O14" s="55">
        <v>178.92852298011752</v>
      </c>
      <c r="P14" s="55"/>
      <c r="Q14" s="55">
        <v>179.09519654620883</v>
      </c>
      <c r="R14" s="55"/>
      <c r="S14" s="55">
        <v>179.34275833026015</v>
      </c>
      <c r="T14" s="55"/>
      <c r="U14" s="55">
        <v>187.05475778202663</v>
      </c>
      <c r="V14" s="55"/>
      <c r="W14" s="55">
        <v>193.16309456241984</v>
      </c>
      <c r="X14" s="96"/>
      <c r="Y14" s="55">
        <v>200.70613483348251</v>
      </c>
      <c r="Z14" s="98"/>
      <c r="AA14" s="55">
        <v>207.27957172014499</v>
      </c>
      <c r="AB14" s="98"/>
      <c r="AC14" s="55">
        <v>214.43362335825356</v>
      </c>
      <c r="AD14" s="97"/>
      <c r="AE14" s="55">
        <v>220.94509943084583</v>
      </c>
      <c r="AF14" s="96"/>
      <c r="AG14" s="55">
        <v>229.81588439973285</v>
      </c>
      <c r="AH14" s="56"/>
      <c r="AI14" s="105">
        <v>246.49039284230639</v>
      </c>
      <c r="AJ14" s="56"/>
      <c r="AK14" s="55">
        <v>264.6027892673286</v>
      </c>
      <c r="AL14" s="98"/>
      <c r="AM14" s="55">
        <v>169.162998966587</v>
      </c>
      <c r="AN14" s="97"/>
      <c r="AO14" s="55">
        <v>164.49047457386601</v>
      </c>
      <c r="AP14" s="97"/>
      <c r="AQ14" s="55">
        <v>243.9721352158499</v>
      </c>
      <c r="AR14" s="97"/>
      <c r="AS14" s="55">
        <v>243.44196839576918</v>
      </c>
      <c r="AT14" s="97"/>
      <c r="AU14" s="55">
        <v>125.52975411090739</v>
      </c>
      <c r="AV14" s="97"/>
      <c r="AW14" s="25"/>
      <c r="AX14" s="15" t="s">
        <v>28</v>
      </c>
      <c r="AY14" s="186"/>
      <c r="BB14" s="118"/>
      <c r="BC14" s="118"/>
      <c r="BD14" s="118"/>
      <c r="BE14" s="118"/>
      <c r="BF14" s="115"/>
    </row>
    <row r="15" spans="2:58" ht="6" customHeight="1" x14ac:dyDescent="0.2">
      <c r="B15" s="34"/>
      <c r="C15" s="34"/>
      <c r="D15" s="35"/>
      <c r="E15" s="36"/>
      <c r="F15" s="36"/>
      <c r="G15" s="36"/>
      <c r="H15" s="36"/>
      <c r="I15" s="36"/>
      <c r="J15" s="36"/>
      <c r="K15" s="36"/>
      <c r="L15" s="36"/>
      <c r="M15" s="36"/>
      <c r="N15" s="36"/>
      <c r="O15" s="36"/>
      <c r="P15" s="36"/>
      <c r="Q15" s="36"/>
      <c r="R15" s="36"/>
      <c r="S15" s="36"/>
      <c r="T15" s="73"/>
      <c r="U15" s="36"/>
      <c r="V15" s="73"/>
      <c r="W15" s="36"/>
      <c r="X15" s="74"/>
      <c r="Y15" s="36"/>
      <c r="Z15" s="74"/>
      <c r="AA15" s="36"/>
      <c r="AB15" s="40"/>
      <c r="AC15" s="36"/>
      <c r="AD15" s="40"/>
      <c r="AE15" s="36"/>
      <c r="AF15" s="40"/>
      <c r="AG15" s="40"/>
      <c r="AH15" s="40"/>
      <c r="AI15" s="40"/>
      <c r="AJ15" s="40"/>
      <c r="AK15" s="40"/>
      <c r="AL15" s="40"/>
      <c r="AM15" s="36"/>
      <c r="AN15" s="40"/>
      <c r="AO15" s="36"/>
      <c r="AP15" s="40"/>
      <c r="AQ15" s="36"/>
      <c r="AR15" s="40"/>
      <c r="AS15" s="36"/>
      <c r="AT15" s="40"/>
      <c r="AU15" s="36"/>
      <c r="AV15" s="40"/>
      <c r="AW15" s="41"/>
      <c r="AX15" s="35"/>
      <c r="AY15" s="186"/>
      <c r="BB15" s="176"/>
      <c r="BC15" s="175"/>
      <c r="BE15" s="118"/>
      <c r="BF15" s="115"/>
    </row>
    <row r="16" spans="2:58" ht="6" customHeight="1" x14ac:dyDescent="0.2">
      <c r="B16" s="13"/>
      <c r="C16" s="13"/>
      <c r="D16" s="28"/>
      <c r="E16" s="14"/>
      <c r="F16" s="14"/>
      <c r="G16" s="14"/>
      <c r="H16" s="14"/>
      <c r="I16" s="14"/>
      <c r="J16" s="14"/>
      <c r="K16" s="14"/>
      <c r="L16" s="14"/>
      <c r="M16" s="14"/>
      <c r="N16" s="14"/>
      <c r="O16" s="14"/>
      <c r="P16" s="14"/>
      <c r="Q16" s="14"/>
      <c r="R16" s="14"/>
      <c r="S16" s="14"/>
      <c r="T16" s="14"/>
      <c r="U16" s="14"/>
      <c r="V16" s="14"/>
      <c r="W16" s="14"/>
      <c r="X16" s="14"/>
      <c r="Y16" s="14"/>
      <c r="Z16" s="14"/>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8"/>
      <c r="AY16" s="186"/>
      <c r="BA16" s="174"/>
      <c r="BB16" s="176"/>
      <c r="BC16" s="175"/>
      <c r="BE16" s="118"/>
      <c r="BF16" s="115"/>
    </row>
    <row r="17" spans="2:58" s="42" customFormat="1" ht="12.75" customHeight="1" x14ac:dyDescent="0.2">
      <c r="B17" s="235" t="s">
        <v>39</v>
      </c>
      <c r="C17" s="235"/>
      <c r="D17" s="235"/>
      <c r="E17" s="231"/>
      <c r="F17" s="231"/>
      <c r="G17" s="231"/>
      <c r="H17" s="231"/>
      <c r="I17" s="231"/>
      <c r="J17" s="231"/>
      <c r="K17" s="231"/>
      <c r="L17" s="231"/>
      <c r="M17" s="231"/>
      <c r="N17" s="231"/>
      <c r="O17" s="231"/>
      <c r="P17" s="231"/>
      <c r="Q17" s="231"/>
      <c r="R17" s="231"/>
      <c r="S17" s="231"/>
      <c r="T17" s="231"/>
      <c r="U17" s="14"/>
      <c r="V17" s="14"/>
      <c r="W17" s="231"/>
      <c r="X17" s="231"/>
      <c r="Y17" s="231"/>
      <c r="Z17" s="231"/>
      <c r="AA17" s="232"/>
      <c r="AB17" s="232"/>
      <c r="AC17" s="233"/>
      <c r="AD17" s="232"/>
      <c r="AE17" s="232"/>
      <c r="AF17" s="232"/>
      <c r="AG17" s="13"/>
      <c r="AH17" s="13"/>
      <c r="AI17" s="13"/>
      <c r="AJ17" s="13"/>
      <c r="AK17" s="13"/>
      <c r="AL17" s="13"/>
      <c r="AM17" s="232"/>
      <c r="AN17" s="232"/>
      <c r="AO17" s="232"/>
      <c r="AP17" s="232"/>
      <c r="AQ17" s="232"/>
      <c r="AR17" s="232"/>
      <c r="AS17" s="13"/>
      <c r="AT17" s="13"/>
      <c r="AU17" s="232"/>
      <c r="AV17" s="232"/>
      <c r="AW17" s="235" t="s">
        <v>41</v>
      </c>
      <c r="AX17" s="235"/>
      <c r="AY17" s="186"/>
      <c r="BA17" s="177"/>
      <c r="BB17" s="178"/>
      <c r="BC17" s="179"/>
      <c r="BE17" s="112"/>
      <c r="BF17" s="114"/>
    </row>
    <row r="18" spans="2:58" s="42" customFormat="1" ht="12.75" customHeight="1" x14ac:dyDescent="0.2">
      <c r="B18" s="235" t="s">
        <v>46</v>
      </c>
      <c r="C18" s="235"/>
      <c r="D18" s="235"/>
      <c r="E18" s="14"/>
      <c r="F18" s="14"/>
      <c r="G18" s="14"/>
      <c r="H18" s="14"/>
      <c r="I18" s="14"/>
      <c r="J18" s="14"/>
      <c r="K18" s="14"/>
      <c r="L18" s="14"/>
      <c r="M18" s="14"/>
      <c r="N18" s="14"/>
      <c r="O18" s="14"/>
      <c r="P18" s="14"/>
      <c r="Q18" s="14"/>
      <c r="R18" s="14"/>
      <c r="S18" s="14"/>
      <c r="T18" s="14"/>
      <c r="U18" s="14"/>
      <c r="V18" s="14"/>
      <c r="W18" s="14"/>
      <c r="X18" s="14"/>
      <c r="Y18" s="14"/>
      <c r="Z18" s="14"/>
      <c r="AA18" s="13"/>
      <c r="AB18" s="13"/>
      <c r="AC18" s="13"/>
      <c r="AD18" s="13"/>
      <c r="AE18" s="13"/>
      <c r="AF18" s="13"/>
      <c r="AG18" s="13"/>
      <c r="AH18" s="13"/>
      <c r="AI18" s="13"/>
      <c r="AJ18" s="13"/>
      <c r="AK18" s="13"/>
      <c r="AL18" s="13"/>
      <c r="AM18" s="13"/>
      <c r="AN18" s="13"/>
      <c r="AO18" s="13"/>
      <c r="AP18" s="13"/>
      <c r="AQ18" s="13"/>
      <c r="AR18" s="13"/>
      <c r="AS18" s="13"/>
      <c r="AT18" s="13"/>
      <c r="AU18" s="13"/>
      <c r="AV18" s="13"/>
      <c r="AW18" s="235" t="s">
        <v>47</v>
      </c>
      <c r="AX18" s="235"/>
      <c r="AY18" s="186"/>
      <c r="BA18" s="177"/>
      <c r="BB18" s="178"/>
      <c r="BC18" s="179"/>
      <c r="BE18" s="112"/>
      <c r="BF18" s="114"/>
    </row>
    <row r="19" spans="2:58" s="42" customFormat="1" ht="6" customHeight="1" x14ac:dyDescent="0.2">
      <c r="B19" s="43"/>
      <c r="C19" s="43"/>
      <c r="D19" s="43"/>
      <c r="E19" s="14"/>
      <c r="F19" s="14"/>
      <c r="G19" s="14"/>
      <c r="H19" s="14"/>
      <c r="I19" s="14"/>
      <c r="J19" s="14"/>
      <c r="K19" s="14"/>
      <c r="L19" s="14"/>
      <c r="M19" s="14"/>
      <c r="N19" s="14"/>
      <c r="O19" s="14"/>
      <c r="P19" s="14"/>
      <c r="Q19" s="14"/>
      <c r="R19" s="14"/>
      <c r="S19" s="14"/>
      <c r="T19" s="14"/>
      <c r="U19" s="14"/>
      <c r="V19" s="14"/>
      <c r="W19" s="14"/>
      <c r="X19" s="14"/>
      <c r="Y19" s="14"/>
      <c r="Z19" s="14"/>
      <c r="AA19" s="13"/>
      <c r="AB19" s="13"/>
      <c r="AC19" s="13"/>
      <c r="AD19" s="13"/>
      <c r="AE19" s="13"/>
      <c r="AF19" s="13"/>
      <c r="AG19" s="13"/>
      <c r="AH19" s="13"/>
      <c r="AI19" s="13"/>
      <c r="AJ19" s="13"/>
      <c r="AK19" s="13"/>
      <c r="AL19" s="13"/>
      <c r="AM19" s="13"/>
      <c r="AN19" s="13"/>
      <c r="AO19" s="13"/>
      <c r="AP19" s="13"/>
      <c r="AQ19" s="13"/>
      <c r="AR19" s="13"/>
      <c r="AS19" s="13"/>
      <c r="AT19" s="13"/>
      <c r="AU19" s="13"/>
      <c r="AV19" s="13"/>
      <c r="AW19" s="43"/>
      <c r="AX19" s="43"/>
      <c r="AY19" s="186"/>
    </row>
    <row r="20" spans="2:58" ht="4.5" customHeight="1" x14ac:dyDescent="0.2">
      <c r="B20" s="44"/>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186"/>
    </row>
    <row r="21" spans="2:58" ht="10.5" customHeight="1" x14ac:dyDescent="0.2">
      <c r="B21" s="13">
        <v>6</v>
      </c>
      <c r="C21" s="16"/>
      <c r="D21" s="14" t="s">
        <v>0</v>
      </c>
      <c r="E21" s="53">
        <v>2220.892079232362</v>
      </c>
      <c r="F21" s="77"/>
      <c r="G21" s="53">
        <v>2181.3599702938559</v>
      </c>
      <c r="H21" s="53"/>
      <c r="I21" s="53">
        <v>2183.8944088423586</v>
      </c>
      <c r="J21" s="53"/>
      <c r="K21" s="53">
        <v>2330.0813791686346</v>
      </c>
      <c r="L21" s="53"/>
      <c r="M21" s="53">
        <v>2485.1274971754478</v>
      </c>
      <c r="N21" s="53"/>
      <c r="O21" s="53">
        <v>2698.6431116496665</v>
      </c>
      <c r="P21" s="53"/>
      <c r="Q21" s="53">
        <v>2808.643278702536</v>
      </c>
      <c r="R21" s="53"/>
      <c r="S21" s="53">
        <v>2664.4959439233849</v>
      </c>
      <c r="T21" s="53"/>
      <c r="U21" s="53">
        <v>2738.515246655274</v>
      </c>
      <c r="V21" s="53"/>
      <c r="W21" s="53">
        <v>2874.329893388247</v>
      </c>
      <c r="X21" s="77"/>
      <c r="Y21" s="53">
        <v>2899.2811972374084</v>
      </c>
      <c r="Z21" s="72"/>
      <c r="AA21" s="53">
        <v>2950.1297044583148</v>
      </c>
      <c r="AB21" s="27"/>
      <c r="AC21" s="53">
        <v>3046.2194922591675</v>
      </c>
      <c r="AD21" s="77"/>
      <c r="AE21" s="53">
        <v>3054.3287078747458</v>
      </c>
      <c r="AF21" s="77"/>
      <c r="AG21" s="53">
        <v>3256.1015457775611</v>
      </c>
      <c r="AH21" s="77"/>
      <c r="AI21" s="53">
        <v>3303.8834667733177</v>
      </c>
      <c r="AJ21" s="56"/>
      <c r="AK21" s="53">
        <v>3540.4796253853756</v>
      </c>
      <c r="AL21" s="27"/>
      <c r="AM21" s="53">
        <v>3324.3827272134117</v>
      </c>
      <c r="AN21" s="72"/>
      <c r="AO21" s="53">
        <v>1311.1973068813061</v>
      </c>
      <c r="AP21" s="72"/>
      <c r="AQ21" s="53">
        <v>2462.7347282753299</v>
      </c>
      <c r="AR21" s="72"/>
      <c r="AS21" s="53">
        <v>3234.4305511999687</v>
      </c>
      <c r="AT21" s="72"/>
      <c r="AU21" s="53">
        <v>3107.7573481248992</v>
      </c>
      <c r="AV21" s="72"/>
      <c r="AW21" s="56"/>
      <c r="AX21" s="14" t="s">
        <v>31</v>
      </c>
      <c r="AY21" s="186"/>
      <c r="BA21" s="173"/>
      <c r="BB21" s="173"/>
    </row>
    <row r="22" spans="2:58" ht="10.5" customHeight="1" x14ac:dyDescent="0.2">
      <c r="B22" s="13">
        <v>7</v>
      </c>
      <c r="C22" s="13"/>
      <c r="D22" s="14" t="s">
        <v>1</v>
      </c>
      <c r="E22" s="53">
        <v>2209.447375655574</v>
      </c>
      <c r="F22" s="77"/>
      <c r="G22" s="53">
        <v>2142.3485593410514</v>
      </c>
      <c r="H22" s="53"/>
      <c r="I22" s="53">
        <v>2193.1142250241037</v>
      </c>
      <c r="J22" s="53"/>
      <c r="K22" s="53">
        <v>2387.9481230906545</v>
      </c>
      <c r="L22" s="53"/>
      <c r="M22" s="53">
        <v>2592.0895641715711</v>
      </c>
      <c r="N22" s="53"/>
      <c r="O22" s="53">
        <v>2815.8862508899983</v>
      </c>
      <c r="P22" s="53"/>
      <c r="Q22" s="53">
        <v>2837.9865368667047</v>
      </c>
      <c r="R22" s="53"/>
      <c r="S22" s="53">
        <v>2842.1449956940164</v>
      </c>
      <c r="T22" s="53"/>
      <c r="U22" s="53">
        <v>2867.1148942773552</v>
      </c>
      <c r="V22" s="53"/>
      <c r="W22" s="53">
        <v>2939.7765651112804</v>
      </c>
      <c r="X22" s="77"/>
      <c r="Y22" s="53">
        <v>3014.5743609545907</v>
      </c>
      <c r="Z22" s="72"/>
      <c r="AA22" s="53">
        <v>3075.7520798661149</v>
      </c>
      <c r="AB22" s="27"/>
      <c r="AC22" s="53">
        <v>3154.2296504759502</v>
      </c>
      <c r="AD22" s="77"/>
      <c r="AE22" s="53">
        <v>3222.5098849440537</v>
      </c>
      <c r="AF22" s="77"/>
      <c r="AG22" s="53">
        <v>3368.6296314712486</v>
      </c>
      <c r="AH22" s="77"/>
      <c r="AI22" s="53">
        <v>3454.2547655821031</v>
      </c>
      <c r="AJ22" s="56"/>
      <c r="AK22" s="53">
        <v>3692.2477037765625</v>
      </c>
      <c r="AL22" s="27"/>
      <c r="AM22" s="53">
        <v>1250.4881724884658</v>
      </c>
      <c r="AN22" s="72"/>
      <c r="AO22" s="53">
        <v>1579.6141115986859</v>
      </c>
      <c r="AP22" s="72"/>
      <c r="AQ22" s="53">
        <v>3524.434308361941</v>
      </c>
      <c r="AR22" s="72"/>
      <c r="AS22" s="53">
        <v>3342.9551562719557</v>
      </c>
      <c r="AT22" s="72"/>
      <c r="AU22" s="53">
        <v>3468.3786438343391</v>
      </c>
      <c r="AV22" s="72"/>
      <c r="AW22" s="56"/>
      <c r="AX22" s="14" t="s">
        <v>32</v>
      </c>
      <c r="AY22" s="186"/>
      <c r="BA22" s="173"/>
      <c r="BB22" s="173"/>
    </row>
    <row r="23" spans="2:58" ht="10.5" customHeight="1" x14ac:dyDescent="0.2">
      <c r="B23" s="13">
        <v>8</v>
      </c>
      <c r="C23" s="13"/>
      <c r="D23" s="14" t="s">
        <v>2</v>
      </c>
      <c r="E23" s="53">
        <v>2148.1416755372702</v>
      </c>
      <c r="F23" s="77"/>
      <c r="G23" s="53">
        <v>2095.5097162047032</v>
      </c>
      <c r="H23" s="53"/>
      <c r="I23" s="53">
        <v>2186.8733336151035</v>
      </c>
      <c r="J23" s="53"/>
      <c r="K23" s="53">
        <v>2301.5300087100477</v>
      </c>
      <c r="L23" s="53"/>
      <c r="M23" s="53">
        <v>2467.1833387338543</v>
      </c>
      <c r="N23" s="53"/>
      <c r="O23" s="53">
        <v>2704.2671071861892</v>
      </c>
      <c r="P23" s="53"/>
      <c r="Q23" s="53">
        <v>2721.9442696199849</v>
      </c>
      <c r="R23" s="53"/>
      <c r="S23" s="53">
        <v>2739.2657402810992</v>
      </c>
      <c r="T23" s="53"/>
      <c r="U23" s="53">
        <v>2817.7336484402344</v>
      </c>
      <c r="V23" s="53"/>
      <c r="W23" s="53">
        <v>2900.6382680223733</v>
      </c>
      <c r="X23" s="77"/>
      <c r="Y23" s="53">
        <v>2932.5634628432276</v>
      </c>
      <c r="Z23" s="72"/>
      <c r="AA23" s="53">
        <v>2999.7738739558968</v>
      </c>
      <c r="AB23" s="27"/>
      <c r="AC23" s="53">
        <v>3170.4332547363792</v>
      </c>
      <c r="AD23" s="77"/>
      <c r="AE23" s="53">
        <v>3209.2275186064003</v>
      </c>
      <c r="AF23" s="77"/>
      <c r="AG23" s="53">
        <v>3285.240695004517</v>
      </c>
      <c r="AH23" s="77"/>
      <c r="AI23" s="53">
        <v>3264.0658915842396</v>
      </c>
      <c r="AJ23" s="56"/>
      <c r="AK23" s="53">
        <v>3619.7207610235773</v>
      </c>
      <c r="AL23" s="27"/>
      <c r="AM23" s="53">
        <v>1892.3505137290099</v>
      </c>
      <c r="AN23" s="27"/>
      <c r="AO23" s="53">
        <v>2345.1685738416259</v>
      </c>
      <c r="AP23" s="27"/>
      <c r="AQ23" s="53">
        <v>3481.3798919846813</v>
      </c>
      <c r="AR23" s="27"/>
      <c r="AS23" s="53">
        <v>3381.8083733298135</v>
      </c>
      <c r="AT23" s="27"/>
      <c r="AU23" s="53"/>
      <c r="AV23" s="27"/>
      <c r="AW23" s="56"/>
      <c r="AX23" s="14" t="s">
        <v>33</v>
      </c>
      <c r="AY23" s="186"/>
      <c r="BA23" s="173"/>
      <c r="BB23" s="173"/>
    </row>
    <row r="24" spans="2:58" ht="10.5" customHeight="1" x14ac:dyDescent="0.2">
      <c r="B24" s="13">
        <v>9</v>
      </c>
      <c r="C24" s="13"/>
      <c r="D24" s="14" t="s">
        <v>3</v>
      </c>
      <c r="E24" s="53">
        <v>2255.1148349074483</v>
      </c>
      <c r="F24" s="77"/>
      <c r="G24" s="53">
        <v>2238.6069268388255</v>
      </c>
      <c r="H24" s="53"/>
      <c r="I24" s="53">
        <v>2372.1584525184348</v>
      </c>
      <c r="J24" s="53"/>
      <c r="K24" s="53">
        <v>2597.2619801279666</v>
      </c>
      <c r="L24" s="53"/>
      <c r="M24" s="53">
        <v>2716.1405999191265</v>
      </c>
      <c r="N24" s="53"/>
      <c r="O24" s="53">
        <v>2927.4245302741465</v>
      </c>
      <c r="P24" s="53"/>
      <c r="Q24" s="53">
        <v>2952.7594028107756</v>
      </c>
      <c r="R24" s="53"/>
      <c r="S24" s="53">
        <v>2909.5086891014998</v>
      </c>
      <c r="T24" s="53"/>
      <c r="U24" s="53">
        <v>2955.1125546413941</v>
      </c>
      <c r="V24" s="53"/>
      <c r="W24" s="53">
        <v>3077.393279668644</v>
      </c>
      <c r="X24" s="77"/>
      <c r="Y24" s="53">
        <v>2995.2456998471416</v>
      </c>
      <c r="Z24" s="72"/>
      <c r="AA24" s="53">
        <v>3095.5218463764013</v>
      </c>
      <c r="AB24" s="27"/>
      <c r="AC24" s="53">
        <v>3279.0613789860163</v>
      </c>
      <c r="AD24" s="77"/>
      <c r="AE24" s="53">
        <v>3314.2453726949893</v>
      </c>
      <c r="AF24" s="77"/>
      <c r="AG24" s="53">
        <v>3420.6405132162727</v>
      </c>
      <c r="AH24" s="77"/>
      <c r="AI24" s="53">
        <v>3524.5941233158082</v>
      </c>
      <c r="AJ24" s="56"/>
      <c r="AK24" s="53">
        <v>3764.7591439351249</v>
      </c>
      <c r="AL24" s="27"/>
      <c r="AM24" s="53">
        <v>1661.5232512607104</v>
      </c>
      <c r="AN24" s="27"/>
      <c r="AO24" s="53">
        <v>2791.5093052285351</v>
      </c>
      <c r="AP24" s="27"/>
      <c r="AQ24" s="53">
        <v>3410.6137529380485</v>
      </c>
      <c r="AR24" s="27"/>
      <c r="AS24" s="53">
        <v>3349.1456171982613</v>
      </c>
      <c r="AT24" s="27"/>
      <c r="AU24" s="53"/>
      <c r="AV24" s="27"/>
      <c r="AW24" s="25"/>
      <c r="AX24" s="14" t="s">
        <v>34</v>
      </c>
      <c r="AY24" s="186"/>
      <c r="BA24" s="173"/>
      <c r="BB24" s="173"/>
    </row>
    <row r="25" spans="2:58" ht="6" customHeight="1" x14ac:dyDescent="0.2">
      <c r="B25" s="13"/>
      <c r="C25" s="13"/>
      <c r="D25" s="14"/>
      <c r="E25" s="30"/>
      <c r="F25" s="30"/>
      <c r="G25" s="30"/>
      <c r="H25" s="30"/>
      <c r="I25" s="30"/>
      <c r="J25" s="30"/>
      <c r="K25" s="30"/>
      <c r="L25" s="30"/>
      <c r="M25" s="30"/>
      <c r="N25" s="30"/>
      <c r="O25" s="30"/>
      <c r="P25" s="30"/>
      <c r="Q25" s="30"/>
      <c r="R25" s="30"/>
      <c r="S25" s="30"/>
      <c r="T25" s="89"/>
      <c r="U25" s="30"/>
      <c r="V25" s="89"/>
      <c r="W25" s="30"/>
      <c r="X25" s="77"/>
      <c r="Y25" s="30"/>
      <c r="Z25" s="72"/>
      <c r="AA25" s="30"/>
      <c r="AB25" s="27"/>
      <c r="AC25" s="30"/>
      <c r="AD25" s="27"/>
      <c r="AE25" s="29"/>
      <c r="AF25" s="27"/>
      <c r="AG25" s="27"/>
      <c r="AH25" s="27"/>
      <c r="AI25" s="114"/>
      <c r="AJ25" s="27"/>
      <c r="AK25" s="27"/>
      <c r="AL25" s="27"/>
      <c r="AM25" s="29"/>
      <c r="AN25" s="27"/>
      <c r="AO25" s="29"/>
      <c r="AP25" s="27"/>
      <c r="AQ25" s="29"/>
      <c r="AR25" s="27"/>
      <c r="AS25" s="29"/>
      <c r="AT25" s="27"/>
      <c r="AU25" s="29"/>
      <c r="AV25" s="27"/>
      <c r="AW25" s="25"/>
      <c r="AX25" s="28"/>
      <c r="AY25" s="186"/>
    </row>
    <row r="26" spans="2:58" ht="11.25" customHeight="1" x14ac:dyDescent="0.2">
      <c r="B26" s="13">
        <v>10</v>
      </c>
      <c r="C26" s="13"/>
      <c r="D26" s="15" t="s">
        <v>14</v>
      </c>
      <c r="E26" s="55">
        <v>8833.5959653326536</v>
      </c>
      <c r="F26" s="77"/>
      <c r="G26" s="55">
        <v>8657.8251726784365</v>
      </c>
      <c r="H26" s="55"/>
      <c r="I26" s="55">
        <v>8936.0404200000012</v>
      </c>
      <c r="J26" s="55"/>
      <c r="K26" s="55">
        <v>9616.8214910973038</v>
      </c>
      <c r="L26" s="55"/>
      <c r="M26" s="55">
        <v>10260.540999999999</v>
      </c>
      <c r="N26" s="55"/>
      <c r="O26" s="55">
        <v>11146.221000000001</v>
      </c>
      <c r="P26" s="55"/>
      <c r="Q26" s="55">
        <v>11321.333488000002</v>
      </c>
      <c r="R26" s="55"/>
      <c r="S26" s="55">
        <v>11155.415369</v>
      </c>
      <c r="T26" s="55"/>
      <c r="U26" s="55">
        <v>11378.47634401426</v>
      </c>
      <c r="V26" s="55"/>
      <c r="W26" s="55">
        <v>11792.138006190546</v>
      </c>
      <c r="X26" s="96"/>
      <c r="Y26" s="55">
        <v>11841.664720882367</v>
      </c>
      <c r="Z26" s="98"/>
      <c r="AA26" s="55">
        <v>12121.177504656727</v>
      </c>
      <c r="AB26" s="97"/>
      <c r="AC26" s="55">
        <v>12649.943776457514</v>
      </c>
      <c r="AD26" s="96"/>
      <c r="AE26" s="55">
        <v>12800.31148412019</v>
      </c>
      <c r="AF26" s="96"/>
      <c r="AG26" s="55">
        <v>13330.6123854696</v>
      </c>
      <c r="AH26" s="96"/>
      <c r="AI26" s="105">
        <v>13546.798247255469</v>
      </c>
      <c r="AJ26" s="56"/>
      <c r="AK26" s="55">
        <v>14617.207234120642</v>
      </c>
      <c r="AL26" s="98"/>
      <c r="AM26" s="55">
        <v>8128.7446646915969</v>
      </c>
      <c r="AN26" s="97"/>
      <c r="AO26" s="55">
        <v>8027.4892975501534</v>
      </c>
      <c r="AP26" s="97"/>
      <c r="AQ26" s="55">
        <v>12879.162681559999</v>
      </c>
      <c r="AR26" s="97"/>
      <c r="AS26" s="55">
        <v>13308.339698</v>
      </c>
      <c r="AT26" s="97"/>
      <c r="AU26" s="55">
        <v>6576.1359919592378</v>
      </c>
      <c r="AV26" s="97"/>
      <c r="AW26" s="25"/>
      <c r="AX26" s="15" t="s">
        <v>28</v>
      </c>
      <c r="AY26" s="186"/>
      <c r="AZ26" s="102"/>
    </row>
    <row r="27" spans="2:58" ht="6" customHeight="1" x14ac:dyDescent="0.2">
      <c r="B27" s="46"/>
      <c r="C27" s="46"/>
      <c r="D27" s="46"/>
      <c r="E27" s="47"/>
      <c r="F27" s="47"/>
      <c r="G27" s="47"/>
      <c r="H27" s="47"/>
      <c r="I27" s="47"/>
      <c r="J27" s="47"/>
      <c r="K27" s="47"/>
      <c r="L27" s="47"/>
      <c r="M27" s="47"/>
      <c r="N27" s="47"/>
      <c r="O27" s="47"/>
      <c r="P27" s="47"/>
      <c r="Q27" s="47"/>
      <c r="R27" s="47"/>
      <c r="S27" s="47"/>
      <c r="T27" s="75"/>
      <c r="U27" s="47"/>
      <c r="V27" s="75"/>
      <c r="W27" s="47"/>
      <c r="X27" s="76"/>
      <c r="Y27" s="47"/>
      <c r="Z27" s="76"/>
      <c r="AA27" s="47"/>
      <c r="AB27" s="51"/>
      <c r="AC27" s="47"/>
      <c r="AD27" s="51"/>
      <c r="AE27" s="47"/>
      <c r="AF27" s="51"/>
      <c r="AG27" s="51"/>
      <c r="AH27" s="51"/>
      <c r="AI27" s="51"/>
      <c r="AJ27" s="51"/>
      <c r="AK27" s="51"/>
      <c r="AL27" s="51"/>
      <c r="AM27" s="47"/>
      <c r="AN27" s="51"/>
      <c r="AO27" s="47"/>
      <c r="AP27" s="51"/>
      <c r="AQ27" s="47"/>
      <c r="AR27" s="51"/>
      <c r="AS27" s="51"/>
      <c r="AT27" s="51"/>
      <c r="AU27" s="51"/>
      <c r="AV27" s="51"/>
      <c r="AW27" s="23"/>
      <c r="AX27" s="46"/>
    </row>
    <row r="28" spans="2:58" ht="6" customHeight="1" x14ac:dyDescent="0.2">
      <c r="B28" s="28"/>
      <c r="C28" s="28"/>
      <c r="D28" s="28"/>
      <c r="E28" s="29"/>
      <c r="F28" s="29"/>
      <c r="G28" s="29"/>
      <c r="H28" s="29"/>
      <c r="I28" s="29"/>
      <c r="J28" s="29"/>
      <c r="K28" s="29"/>
      <c r="L28" s="29"/>
      <c r="M28" s="29"/>
      <c r="N28" s="29"/>
      <c r="O28" s="29"/>
      <c r="P28" s="29"/>
      <c r="Q28" s="29"/>
      <c r="R28" s="29"/>
      <c r="S28" s="29"/>
      <c r="T28" s="103"/>
      <c r="U28" s="29"/>
      <c r="V28" s="103"/>
      <c r="W28" s="29"/>
      <c r="X28" s="72"/>
      <c r="Y28" s="29"/>
      <c r="Z28" s="72"/>
      <c r="AA28" s="29"/>
      <c r="AB28" s="27"/>
      <c r="AC28" s="29"/>
      <c r="AD28" s="27"/>
      <c r="AE28" s="29"/>
      <c r="AF28" s="27"/>
      <c r="AG28" s="27"/>
      <c r="AH28" s="27"/>
      <c r="AI28" s="27"/>
      <c r="AJ28" s="27"/>
      <c r="AK28" s="27"/>
      <c r="AL28" s="27"/>
      <c r="AM28" s="29"/>
      <c r="AN28" s="27"/>
      <c r="AO28" s="29"/>
      <c r="AP28" s="27"/>
      <c r="AQ28" s="29"/>
      <c r="AR28" s="27"/>
      <c r="AS28" s="27"/>
      <c r="AT28" s="27"/>
      <c r="AU28" s="27"/>
      <c r="AV28" s="27"/>
      <c r="AW28" s="25"/>
      <c r="AX28" s="28"/>
    </row>
    <row r="29" spans="2:58" ht="27.75" customHeight="1" x14ac:dyDescent="0.2">
      <c r="B29" s="236" t="s">
        <v>133</v>
      </c>
      <c r="C29" s="236"/>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236"/>
      <c r="AM29" s="236"/>
      <c r="AN29" s="236"/>
      <c r="AO29" s="236"/>
      <c r="AP29" s="236"/>
      <c r="AQ29" s="236"/>
      <c r="AR29" s="236"/>
      <c r="AS29" s="236"/>
      <c r="AT29" s="236"/>
      <c r="AU29" s="236"/>
      <c r="AV29" s="236"/>
      <c r="AW29" s="236"/>
      <c r="AX29" s="236"/>
    </row>
    <row r="30" spans="2:58" ht="28.5" customHeight="1" x14ac:dyDescent="0.2">
      <c r="B30" s="234" t="s">
        <v>134</v>
      </c>
      <c r="C30" s="234"/>
      <c r="D30" s="234"/>
      <c r="E30" s="234"/>
      <c r="F30" s="234"/>
      <c r="G30" s="234"/>
      <c r="H30" s="234"/>
      <c r="I30" s="234"/>
      <c r="J30" s="234"/>
      <c r="K30" s="234"/>
      <c r="L30" s="234"/>
      <c r="M30" s="234"/>
      <c r="N30" s="234"/>
      <c r="O30" s="234"/>
      <c r="P30" s="234"/>
      <c r="Q30" s="234"/>
      <c r="R30" s="234"/>
      <c r="S30" s="234"/>
      <c r="T30" s="234"/>
      <c r="U30" s="234"/>
      <c r="V30" s="234"/>
      <c r="W30" s="234"/>
      <c r="X30" s="234"/>
      <c r="Y30" s="234"/>
      <c r="Z30" s="234"/>
      <c r="AA30" s="234"/>
      <c r="AB30" s="234"/>
      <c r="AC30" s="234"/>
      <c r="AD30" s="234"/>
      <c r="AE30" s="234"/>
      <c r="AF30" s="234"/>
      <c r="AG30" s="234"/>
      <c r="AH30" s="234"/>
      <c r="AI30" s="234"/>
      <c r="AJ30" s="234"/>
      <c r="AK30" s="234"/>
      <c r="AL30" s="234"/>
      <c r="AM30" s="234"/>
      <c r="AN30" s="234"/>
      <c r="AO30" s="234"/>
      <c r="AP30" s="234"/>
      <c r="AQ30" s="234"/>
      <c r="AR30" s="234"/>
      <c r="AS30" s="234"/>
      <c r="AT30" s="234"/>
      <c r="AU30" s="234"/>
      <c r="AV30" s="234"/>
      <c r="AW30" s="234"/>
      <c r="AX30" s="234"/>
    </row>
    <row r="31" spans="2:58" ht="18.75" customHeight="1" x14ac:dyDescent="0.2">
      <c r="B31" s="18"/>
      <c r="C31" s="18"/>
      <c r="D31" s="19"/>
      <c r="E31" s="19"/>
      <c r="F31" s="19"/>
      <c r="G31" s="19"/>
      <c r="H31" s="19"/>
      <c r="I31" s="19"/>
      <c r="J31" s="19"/>
      <c r="K31" s="19"/>
      <c r="L31" s="19"/>
    </row>
    <row r="32" spans="2:58" ht="18.75" customHeight="1" x14ac:dyDescent="0.2">
      <c r="B32" s="18"/>
      <c r="C32" s="18"/>
      <c r="D32" s="19"/>
      <c r="E32" s="19"/>
      <c r="F32" s="19"/>
      <c r="G32" s="19"/>
      <c r="H32" s="19"/>
      <c r="I32" s="19"/>
      <c r="J32" s="19"/>
      <c r="K32" s="19"/>
      <c r="L32" s="19"/>
    </row>
    <row r="33" spans="2:50" ht="18.75" customHeight="1" x14ac:dyDescent="0.2">
      <c r="B33" s="18"/>
      <c r="C33" s="18"/>
      <c r="D33" s="19"/>
      <c r="E33" s="19"/>
      <c r="F33" s="19"/>
      <c r="G33" s="19"/>
      <c r="H33" s="19"/>
      <c r="I33" s="19"/>
      <c r="J33" s="19"/>
      <c r="K33" s="19"/>
      <c r="L33" s="19"/>
    </row>
    <row r="35" spans="2:50" x14ac:dyDescent="0.2">
      <c r="AG35" s="113"/>
      <c r="AH35" s="113"/>
      <c r="AI35" s="113"/>
      <c r="AJ35" s="113"/>
      <c r="AK35" s="113"/>
      <c r="AL35" s="113"/>
      <c r="AM35" s="113"/>
      <c r="AN35" s="113"/>
      <c r="AO35" s="113"/>
      <c r="AP35" s="113"/>
      <c r="AQ35" s="113"/>
    </row>
    <row r="36" spans="2:50" x14ac:dyDescent="0.2">
      <c r="B36" s="188"/>
      <c r="C36" s="188"/>
      <c r="D36" s="188"/>
      <c r="E36" s="190"/>
      <c r="F36" s="190"/>
      <c r="G36" s="190"/>
      <c r="H36" s="190"/>
      <c r="I36" s="190"/>
      <c r="J36" s="190"/>
      <c r="K36" s="190"/>
      <c r="L36" s="190"/>
      <c r="M36" s="189"/>
      <c r="N36" s="189"/>
      <c r="O36" s="189"/>
      <c r="P36" s="189"/>
      <c r="Q36" s="189"/>
      <c r="R36" s="189"/>
      <c r="S36" s="189"/>
      <c r="T36" s="189"/>
      <c r="U36" s="189"/>
      <c r="V36" s="189"/>
      <c r="W36" s="189"/>
      <c r="X36" s="189"/>
      <c r="Y36" s="189"/>
      <c r="Z36" s="189"/>
      <c r="AA36" s="189"/>
      <c r="AB36" s="189"/>
      <c r="AC36" s="189"/>
      <c r="AD36" s="189"/>
      <c r="AE36" s="189"/>
      <c r="AF36" s="189"/>
      <c r="AG36" s="191"/>
      <c r="AH36" s="191"/>
      <c r="AI36" s="191"/>
      <c r="AJ36" s="191"/>
      <c r="AK36" s="191"/>
      <c r="AL36" s="191"/>
      <c r="AM36" s="191"/>
      <c r="AN36" s="191"/>
      <c r="AO36" s="191"/>
      <c r="AP36" s="191"/>
      <c r="AQ36" s="191"/>
      <c r="AR36" s="189"/>
      <c r="AS36" s="189"/>
      <c r="AT36" s="189"/>
      <c r="AU36" s="189"/>
      <c r="AV36" s="189"/>
      <c r="AW36" s="189"/>
      <c r="AX36" s="189"/>
    </row>
  </sheetData>
  <mergeCells count="25">
    <mergeCell ref="AU17:AV17"/>
    <mergeCell ref="B30:AX30"/>
    <mergeCell ref="B17:D17"/>
    <mergeCell ref="B29:AX29"/>
    <mergeCell ref="AW6:AX6"/>
    <mergeCell ref="B18:D18"/>
    <mergeCell ref="B6:D6"/>
    <mergeCell ref="Q17:R17"/>
    <mergeCell ref="Y17:Z17"/>
    <mergeCell ref="AW17:AX17"/>
    <mergeCell ref="E17:F17"/>
    <mergeCell ref="G17:H17"/>
    <mergeCell ref="I17:J17"/>
    <mergeCell ref="AW18:AX18"/>
    <mergeCell ref="S17:T17"/>
    <mergeCell ref="AO17:AP17"/>
    <mergeCell ref="M17:N17"/>
    <mergeCell ref="AQ17:AR17"/>
    <mergeCell ref="K17:L17"/>
    <mergeCell ref="AM17:AN17"/>
    <mergeCell ref="O17:P17"/>
    <mergeCell ref="W17:X17"/>
    <mergeCell ref="AE17:AF17"/>
    <mergeCell ref="AC17:AD17"/>
    <mergeCell ref="AA17:AB17"/>
  </mergeCells>
  <pageMargins left="0.70866141732283472" right="0.70866141732283472" top="0.74803149606299213" bottom="0.74803149606299213" header="0.31496062992125984" footer="0.31496062992125984"/>
  <pageSetup paperSize="9" orientation="landscape"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8">
    <pageSetUpPr fitToPage="1"/>
  </sheetPr>
  <dimension ref="B1:BK37"/>
  <sheetViews>
    <sheetView zoomScaleNormal="100" workbookViewId="0"/>
  </sheetViews>
  <sheetFormatPr defaultColWidth="9.28515625" defaultRowHeight="13.8" outlineLevelCol="1" x14ac:dyDescent="0.2"/>
  <cols>
    <col min="1" max="1" width="0.7109375" style="17" customWidth="1"/>
    <col min="2" max="2" width="3.140625" style="17" bestFit="1" customWidth="1"/>
    <col min="3" max="3" width="1" style="17" customWidth="1"/>
    <col min="4" max="4" width="30" style="17" customWidth="1"/>
    <col min="5" max="5" width="7.7109375" style="17" hidden="1" customWidth="1" outlineLevel="1"/>
    <col min="6" max="6" width="1.42578125" style="17" hidden="1" customWidth="1" outlineLevel="1"/>
    <col min="7" max="7" width="7.7109375" style="17" hidden="1" customWidth="1" outlineLevel="1"/>
    <col min="8" max="8" width="1.42578125" style="17" hidden="1" customWidth="1" outlineLevel="1"/>
    <col min="9" max="9" width="7.7109375" style="17" hidden="1" customWidth="1" outlineLevel="1"/>
    <col min="10" max="10" width="1.42578125" style="17" hidden="1" customWidth="1" outlineLevel="1"/>
    <col min="11" max="11" width="7.7109375" style="17" hidden="1" customWidth="1" outlineLevel="1"/>
    <col min="12" max="12" width="1.42578125" style="17" hidden="1" customWidth="1" outlineLevel="1"/>
    <col min="13" max="13" width="7.7109375" style="17" hidden="1" customWidth="1" outlineLevel="1"/>
    <col min="14" max="14" width="1.42578125" style="17" hidden="1" customWidth="1" outlineLevel="1"/>
    <col min="15" max="15" width="7.7109375" style="17" hidden="1" customWidth="1" outlineLevel="1"/>
    <col min="16" max="16" width="1.42578125" style="17" hidden="1" customWidth="1" outlineLevel="1"/>
    <col min="17" max="17" width="7.7109375" style="17" hidden="1" customWidth="1" outlineLevel="1"/>
    <col min="18" max="18" width="1.42578125" style="17" hidden="1" customWidth="1" outlineLevel="1"/>
    <col min="19" max="19" width="7.7109375" style="17" hidden="1" customWidth="1" outlineLevel="1"/>
    <col min="20" max="20" width="1.42578125" style="17" hidden="1" customWidth="1" outlineLevel="1"/>
    <col min="21" max="21" width="7.7109375" style="17" hidden="1" customWidth="1" outlineLevel="1"/>
    <col min="22" max="22" width="1.42578125" style="17" hidden="1" customWidth="1" outlineLevel="1"/>
    <col min="23" max="23" width="7.7109375" style="17" hidden="1" customWidth="1" outlineLevel="1"/>
    <col min="24" max="24" width="1.42578125" style="17" hidden="1" customWidth="1" outlineLevel="1"/>
    <col min="25" max="25" width="7.7109375" style="17" hidden="1" customWidth="1" outlineLevel="1"/>
    <col min="26" max="26" width="1.42578125" style="17" hidden="1" customWidth="1" outlineLevel="1"/>
    <col min="27" max="27" width="7.7109375" style="17" hidden="1" customWidth="1" outlineLevel="1"/>
    <col min="28" max="28" width="1.42578125" style="17" hidden="1" customWidth="1" outlineLevel="1"/>
    <col min="29" max="29" width="7.7109375" style="17" hidden="1" customWidth="1" outlineLevel="1"/>
    <col min="30" max="30" width="1.42578125" style="17" hidden="1" customWidth="1" outlineLevel="1"/>
    <col min="31" max="31" width="7.7109375" style="17" hidden="1" customWidth="1" outlineLevel="1"/>
    <col min="32" max="32" width="1.42578125" style="17" hidden="1" customWidth="1" outlineLevel="1"/>
    <col min="33" max="33" width="7.7109375" style="17" hidden="1" customWidth="1" outlineLevel="1"/>
    <col min="34" max="34" width="1.42578125" style="17" hidden="1" customWidth="1" outlineLevel="1"/>
    <col min="35" max="35" width="7.7109375" style="17" hidden="1" customWidth="1" outlineLevel="1"/>
    <col min="36" max="36" width="1.42578125" style="17" hidden="1" customWidth="1" outlineLevel="1"/>
    <col min="37" max="37" width="7.7109375" style="17" customWidth="1" collapsed="1"/>
    <col min="38" max="38" width="1.42578125" style="17" customWidth="1"/>
    <col min="39" max="39" width="7.7109375" style="17" customWidth="1"/>
    <col min="40" max="40" width="1.42578125" style="17" customWidth="1"/>
    <col min="41" max="41" width="7.7109375" style="17" customWidth="1"/>
    <col min="42" max="42" width="1.42578125" style="17" customWidth="1"/>
    <col min="43" max="43" width="7.7109375" style="17" customWidth="1"/>
    <col min="44" max="44" width="1.42578125" style="17" customWidth="1"/>
    <col min="45" max="45" width="7.7109375" style="17" customWidth="1"/>
    <col min="46" max="46" width="1.42578125" style="17" customWidth="1"/>
    <col min="47" max="47" width="7.7109375" style="17" customWidth="1"/>
    <col min="48" max="48" width="1.42578125" style="17" customWidth="1"/>
    <col min="49" max="49" width="1" style="17" customWidth="1"/>
    <col min="50" max="50" width="32.7109375" style="17" customWidth="1"/>
    <col min="51" max="51" width="9.28515625" style="17"/>
    <col min="52" max="52" width="16" style="17" bestFit="1" customWidth="1"/>
    <col min="53" max="53" width="16.42578125" style="17" bestFit="1" customWidth="1"/>
    <col min="54" max="16384" width="9.28515625" style="17"/>
  </cols>
  <sheetData>
    <row r="1" spans="2:63" x14ac:dyDescent="0.2">
      <c r="B1" s="18" t="s">
        <v>113</v>
      </c>
    </row>
    <row r="2" spans="2:63" x14ac:dyDescent="0.2">
      <c r="B2" s="94" t="s">
        <v>114</v>
      </c>
      <c r="C2" s="18"/>
      <c r="D2" s="19"/>
      <c r="E2" s="19"/>
      <c r="F2" s="19"/>
      <c r="G2" s="19"/>
      <c r="H2" s="19"/>
      <c r="I2" s="19"/>
      <c r="J2" s="19"/>
      <c r="K2" s="19"/>
      <c r="L2" s="19"/>
    </row>
    <row r="3" spans="2:63" ht="6" customHeight="1" x14ac:dyDescent="0.2">
      <c r="B3" s="19"/>
      <c r="C3" s="19"/>
      <c r="D3" s="19"/>
      <c r="E3" s="19"/>
      <c r="F3" s="19"/>
      <c r="G3" s="19"/>
      <c r="H3" s="19"/>
      <c r="I3" s="19"/>
      <c r="J3" s="19"/>
      <c r="K3" s="19"/>
      <c r="L3" s="19"/>
    </row>
    <row r="4" spans="2:63" ht="6" customHeight="1" x14ac:dyDescent="0.2">
      <c r="B4" s="20"/>
      <c r="C4" s="20"/>
      <c r="D4" s="20"/>
      <c r="E4" s="20"/>
      <c r="F4" s="20"/>
      <c r="G4" s="20"/>
      <c r="H4" s="20"/>
      <c r="I4" s="20"/>
      <c r="J4" s="20"/>
      <c r="K4" s="20"/>
      <c r="L4" s="20"/>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row>
    <row r="5" spans="2:63" ht="6" customHeight="1" x14ac:dyDescent="0.2">
      <c r="B5" s="19"/>
      <c r="C5" s="19"/>
      <c r="D5" s="19"/>
      <c r="E5" s="19"/>
      <c r="F5" s="19"/>
      <c r="G5" s="19"/>
      <c r="H5" s="19"/>
      <c r="I5" s="19"/>
      <c r="J5" s="19"/>
      <c r="K5" s="19"/>
      <c r="L5" s="19"/>
    </row>
    <row r="6" spans="2:63" ht="12.75" customHeight="1" x14ac:dyDescent="0.2">
      <c r="B6" s="235" t="s">
        <v>35</v>
      </c>
      <c r="C6" s="235"/>
      <c r="D6" s="235"/>
      <c r="E6" s="70">
        <v>2003</v>
      </c>
      <c r="F6" s="71"/>
      <c r="G6" s="70">
        <v>2004</v>
      </c>
      <c r="H6" s="71"/>
      <c r="I6" s="70">
        <v>2005</v>
      </c>
      <c r="J6" s="71"/>
      <c r="K6" s="70">
        <v>2006</v>
      </c>
      <c r="L6" s="71"/>
      <c r="M6" s="70">
        <v>2007</v>
      </c>
      <c r="N6" s="71"/>
      <c r="O6" s="70">
        <v>2008</v>
      </c>
      <c r="P6" s="71"/>
      <c r="Q6" s="70">
        <v>2009</v>
      </c>
      <c r="R6" s="71"/>
      <c r="S6" s="70">
        <v>2010</v>
      </c>
      <c r="T6" s="71"/>
      <c r="U6" s="70">
        <v>2011</v>
      </c>
      <c r="V6" s="71"/>
      <c r="W6" s="70">
        <v>2012</v>
      </c>
      <c r="X6" s="71"/>
      <c r="Y6" s="70">
        <v>2013</v>
      </c>
      <c r="Z6" s="19"/>
      <c r="AA6" s="70">
        <v>2014</v>
      </c>
      <c r="AB6" s="19"/>
      <c r="AC6" s="70">
        <v>2015</v>
      </c>
      <c r="AD6" s="19"/>
      <c r="AE6" s="70">
        <v>2016</v>
      </c>
      <c r="AF6" s="19"/>
      <c r="AG6" s="70">
        <v>2017</v>
      </c>
      <c r="AH6" s="19"/>
      <c r="AI6" s="70">
        <v>2018</v>
      </c>
      <c r="AJ6" s="19"/>
      <c r="AK6" s="70">
        <v>2019</v>
      </c>
      <c r="AL6" s="19"/>
      <c r="AM6" s="70">
        <v>2020</v>
      </c>
      <c r="AN6" s="19"/>
      <c r="AO6" s="70">
        <v>2021</v>
      </c>
      <c r="AP6" s="19"/>
      <c r="AQ6" s="70">
        <v>2022</v>
      </c>
      <c r="AR6" s="19"/>
      <c r="AS6" s="70">
        <v>2023</v>
      </c>
      <c r="AT6" s="19"/>
      <c r="AU6" s="70">
        <v>2024</v>
      </c>
      <c r="AV6" s="19"/>
      <c r="AW6" s="235" t="s">
        <v>38</v>
      </c>
      <c r="AX6" s="235"/>
      <c r="BA6" s="100"/>
    </row>
    <row r="7" spans="2:63" ht="12.75" customHeight="1" x14ac:dyDescent="0.2">
      <c r="B7" s="237" t="s">
        <v>36</v>
      </c>
      <c r="C7" s="237"/>
      <c r="D7" s="237" t="s">
        <v>36</v>
      </c>
      <c r="E7" s="23"/>
      <c r="F7" s="24"/>
      <c r="G7" s="23"/>
      <c r="H7" s="24"/>
      <c r="I7" s="23"/>
      <c r="J7" s="24"/>
      <c r="K7" s="23"/>
      <c r="L7" s="24"/>
      <c r="M7" s="23"/>
      <c r="N7" s="24"/>
      <c r="O7" s="23"/>
      <c r="P7" s="24"/>
      <c r="Q7" s="23"/>
      <c r="R7" s="24"/>
      <c r="S7" s="23"/>
      <c r="T7" s="24"/>
      <c r="U7" s="23"/>
      <c r="V7" s="24"/>
      <c r="W7" s="23"/>
      <c r="X7" s="24"/>
      <c r="Y7" s="23"/>
      <c r="Z7" s="24"/>
      <c r="AA7" s="23"/>
      <c r="AB7" s="24"/>
      <c r="AC7" s="23"/>
      <c r="AD7" s="24"/>
      <c r="AE7" s="23"/>
      <c r="AF7" s="24"/>
      <c r="AG7" s="23"/>
      <c r="AH7" s="24"/>
      <c r="AI7" s="23"/>
      <c r="AJ7" s="24"/>
      <c r="AK7" s="23"/>
      <c r="AL7" s="24"/>
      <c r="AM7" s="23"/>
      <c r="AN7" s="24"/>
      <c r="AO7" s="23"/>
      <c r="AP7" s="24"/>
      <c r="AQ7" s="23"/>
      <c r="AR7" s="24"/>
      <c r="AS7" s="23"/>
      <c r="AT7" s="24"/>
      <c r="AU7" s="23"/>
      <c r="AV7" s="24"/>
      <c r="AW7" s="22"/>
      <c r="AX7" s="22" t="s">
        <v>37</v>
      </c>
    </row>
    <row r="8" spans="2:63" ht="6" customHeight="1" x14ac:dyDescent="0.2">
      <c r="B8" s="14"/>
      <c r="C8" s="14"/>
      <c r="D8" s="14"/>
      <c r="E8" s="25"/>
      <c r="F8" s="25"/>
      <c r="G8" s="25"/>
      <c r="H8" s="25"/>
      <c r="I8" s="25"/>
      <c r="J8" s="25"/>
      <c r="K8" s="25"/>
      <c r="L8" s="25"/>
      <c r="M8" s="25"/>
      <c r="N8" s="25"/>
      <c r="O8" s="25"/>
      <c r="P8" s="25"/>
      <c r="Q8" s="25"/>
      <c r="R8" s="25"/>
      <c r="S8" s="25"/>
      <c r="T8" s="25"/>
      <c r="U8" s="25"/>
      <c r="V8" s="25"/>
      <c r="W8" s="25"/>
      <c r="X8" s="25"/>
      <c r="Y8" s="25"/>
      <c r="Z8" s="14"/>
      <c r="AA8" s="25"/>
      <c r="AB8" s="14"/>
      <c r="AC8" s="25"/>
      <c r="AD8" s="14"/>
      <c r="AE8" s="25"/>
      <c r="AF8" s="14"/>
      <c r="AG8" s="25"/>
      <c r="AH8" s="14"/>
      <c r="AI8" s="25"/>
      <c r="AJ8" s="14"/>
      <c r="AK8" s="25"/>
      <c r="AL8" s="14"/>
      <c r="AM8" s="25"/>
      <c r="AN8" s="14"/>
      <c r="AO8" s="25"/>
      <c r="AP8" s="14"/>
      <c r="AQ8" s="25"/>
      <c r="AR8" s="14"/>
      <c r="AS8" s="25"/>
      <c r="AT8" s="14"/>
      <c r="AU8" s="25"/>
      <c r="AV8" s="14"/>
      <c r="AW8" s="14"/>
      <c r="AX8" s="14"/>
    </row>
    <row r="9" spans="2:63" ht="10.5" customHeight="1" x14ac:dyDescent="0.2">
      <c r="B9" s="13">
        <v>1</v>
      </c>
      <c r="C9" s="16"/>
      <c r="D9" s="14" t="s">
        <v>0</v>
      </c>
      <c r="E9" s="53">
        <v>14562.311912726471</v>
      </c>
      <c r="F9" s="53"/>
      <c r="G9" s="53">
        <v>14912.647291666666</v>
      </c>
      <c r="H9" s="53"/>
      <c r="I9" s="53">
        <v>15694.44594074097</v>
      </c>
      <c r="J9" s="53"/>
      <c r="K9" s="53">
        <v>16283.881621194932</v>
      </c>
      <c r="L9" s="53"/>
      <c r="M9" s="53">
        <v>16898.284716024711</v>
      </c>
      <c r="N9" s="53"/>
      <c r="O9" s="53">
        <v>16925.227258079009</v>
      </c>
      <c r="P9" s="53"/>
      <c r="Q9" s="90">
        <v>11778.683898519348</v>
      </c>
      <c r="R9" s="54"/>
      <c r="S9" s="53">
        <v>16220.875784524556</v>
      </c>
      <c r="T9" s="53"/>
      <c r="U9" s="53">
        <v>17077.753193770859</v>
      </c>
      <c r="V9" s="53"/>
      <c r="W9" s="53">
        <v>16927.734980909852</v>
      </c>
      <c r="X9" s="77"/>
      <c r="Y9" s="53">
        <v>16072.217443639069</v>
      </c>
      <c r="Z9" s="27"/>
      <c r="AA9" s="53">
        <v>17146.805340773608</v>
      </c>
      <c r="AB9" s="27"/>
      <c r="AC9" s="53">
        <v>16376.706540718946</v>
      </c>
      <c r="AD9" s="27"/>
      <c r="AE9" s="53">
        <v>16483.647252192062</v>
      </c>
      <c r="AF9" s="56"/>
      <c r="AG9" s="53">
        <v>17570.533737326416</v>
      </c>
      <c r="AH9" s="108"/>
      <c r="AI9" s="53">
        <v>17460.513510073848</v>
      </c>
      <c r="AJ9" s="56"/>
      <c r="AK9" s="53">
        <v>16938.711358396635</v>
      </c>
      <c r="AL9" s="56"/>
      <c r="AM9" s="53">
        <v>17755.323933107415</v>
      </c>
      <c r="AN9" s="27"/>
      <c r="AO9" s="53">
        <v>17221.504836400716</v>
      </c>
      <c r="AP9" s="72"/>
      <c r="AQ9" s="53">
        <v>17565.590456363894</v>
      </c>
      <c r="AR9" s="27"/>
      <c r="AS9" s="53">
        <v>17559.946311719417</v>
      </c>
      <c r="AT9" s="27"/>
      <c r="AU9" s="53">
        <v>13974.310613758291</v>
      </c>
      <c r="AV9" s="27"/>
      <c r="AW9" s="56"/>
      <c r="AX9" s="14" t="s">
        <v>31</v>
      </c>
      <c r="AY9" s="186"/>
      <c r="AZ9" s="33"/>
      <c r="BA9" s="113"/>
      <c r="BB9" s="33"/>
    </row>
    <row r="10" spans="2:63" ht="10.5" customHeight="1" x14ac:dyDescent="0.2">
      <c r="B10" s="13">
        <v>2</v>
      </c>
      <c r="C10" s="13"/>
      <c r="D10" s="14" t="s">
        <v>1</v>
      </c>
      <c r="E10" s="53">
        <v>14666.707843453816</v>
      </c>
      <c r="F10" s="53"/>
      <c r="G10" s="53">
        <v>15141.326858333332</v>
      </c>
      <c r="H10" s="53"/>
      <c r="I10" s="53">
        <v>16046.068613738551</v>
      </c>
      <c r="J10" s="53"/>
      <c r="K10" s="53">
        <v>16296.543747523167</v>
      </c>
      <c r="L10" s="53"/>
      <c r="M10" s="53">
        <v>16908.728612983479</v>
      </c>
      <c r="N10" s="53"/>
      <c r="O10" s="53">
        <v>16960.44884901982</v>
      </c>
      <c r="P10" s="53"/>
      <c r="Q10" s="90">
        <v>12962.038339657431</v>
      </c>
      <c r="R10" s="54"/>
      <c r="S10" s="53">
        <v>17298.566485841602</v>
      </c>
      <c r="T10" s="53"/>
      <c r="U10" s="53">
        <v>17564.602990990428</v>
      </c>
      <c r="V10" s="53"/>
      <c r="W10" s="53">
        <v>15787.92369051694</v>
      </c>
      <c r="X10" s="77"/>
      <c r="Y10" s="53">
        <v>16100.045440761342</v>
      </c>
      <c r="Z10" s="27"/>
      <c r="AA10" s="53">
        <v>17105.17899356216</v>
      </c>
      <c r="AB10" s="27"/>
      <c r="AC10" s="53">
        <v>16145.019139300521</v>
      </c>
      <c r="AD10" s="27"/>
      <c r="AE10" s="53">
        <v>16682.728836429513</v>
      </c>
      <c r="AF10" s="56"/>
      <c r="AG10" s="53">
        <v>16840.891028668964</v>
      </c>
      <c r="AH10" s="108"/>
      <c r="AI10" s="53">
        <v>16931.206880601752</v>
      </c>
      <c r="AJ10" s="56"/>
      <c r="AK10" s="53">
        <v>17647.492720144724</v>
      </c>
      <c r="AL10" s="56"/>
      <c r="AM10" s="53">
        <v>17283.080879795154</v>
      </c>
      <c r="AN10" s="27"/>
      <c r="AO10" s="53">
        <v>18556.291580651821</v>
      </c>
      <c r="AP10" s="72"/>
      <c r="AQ10" s="53">
        <v>18506.79677548516</v>
      </c>
      <c r="AR10" s="27"/>
      <c r="AS10" s="53">
        <v>16751.954943705521</v>
      </c>
      <c r="AT10" s="27"/>
      <c r="AU10" s="53">
        <v>17589.663197232236</v>
      </c>
      <c r="AV10" s="27"/>
      <c r="AW10" s="56"/>
      <c r="AX10" s="14" t="s">
        <v>32</v>
      </c>
      <c r="AY10" s="186"/>
      <c r="AZ10" s="33"/>
      <c r="BA10" s="113"/>
      <c r="BB10" s="33"/>
      <c r="BJ10" s="113"/>
      <c r="BK10" s="113"/>
    </row>
    <row r="11" spans="2:63" ht="10.5" customHeight="1" x14ac:dyDescent="0.2">
      <c r="B11" s="13">
        <v>3</v>
      </c>
      <c r="C11" s="13"/>
      <c r="D11" s="14" t="s">
        <v>2</v>
      </c>
      <c r="E11" s="53">
        <v>13734.573852404546</v>
      </c>
      <c r="F11" s="53"/>
      <c r="G11" s="53">
        <v>14589.495380555554</v>
      </c>
      <c r="H11" s="53"/>
      <c r="I11" s="53">
        <v>15373.798777224547</v>
      </c>
      <c r="J11" s="53"/>
      <c r="K11" s="53">
        <v>15835.93379325479</v>
      </c>
      <c r="L11" s="53"/>
      <c r="M11" s="53">
        <v>16669.976185862193</v>
      </c>
      <c r="N11" s="53"/>
      <c r="O11" s="53">
        <v>16707.434765379403</v>
      </c>
      <c r="P11" s="53"/>
      <c r="Q11" s="90">
        <v>14105.132545509248</v>
      </c>
      <c r="R11" s="54"/>
      <c r="S11" s="53">
        <v>17187.881133003353</v>
      </c>
      <c r="T11" s="53"/>
      <c r="U11" s="53">
        <v>16470.51461644379</v>
      </c>
      <c r="V11" s="53"/>
      <c r="W11" s="53">
        <v>16503.473587991499</v>
      </c>
      <c r="X11" s="77"/>
      <c r="Y11" s="53">
        <v>17062.958263308283</v>
      </c>
      <c r="Z11" s="27"/>
      <c r="AA11" s="53">
        <v>16579.66335418278</v>
      </c>
      <c r="AB11" s="27"/>
      <c r="AC11" s="53">
        <v>16026.933422173168</v>
      </c>
      <c r="AD11" s="27"/>
      <c r="AE11" s="53">
        <v>16654.381146771739</v>
      </c>
      <c r="AF11" s="56"/>
      <c r="AG11" s="53">
        <v>16693.736688118908</v>
      </c>
      <c r="AH11" s="108"/>
      <c r="AI11" s="53">
        <v>16884.530411691601</v>
      </c>
      <c r="AJ11" s="56"/>
      <c r="AK11" s="53">
        <v>16553.158702764591</v>
      </c>
      <c r="AL11" s="56"/>
      <c r="AM11" s="53">
        <v>17203.185164073908</v>
      </c>
      <c r="AN11" s="27"/>
      <c r="AO11" s="53">
        <v>18357.009286108037</v>
      </c>
      <c r="AP11" s="27"/>
      <c r="AQ11" s="53">
        <v>17673.480952340873</v>
      </c>
      <c r="AR11" s="27"/>
      <c r="AS11" s="53">
        <v>17142.463136783412</v>
      </c>
      <c r="AT11" s="27"/>
      <c r="AU11" s="53"/>
      <c r="AV11" s="27"/>
      <c r="AW11" s="56"/>
      <c r="AX11" s="14" t="s">
        <v>33</v>
      </c>
      <c r="AY11" s="186"/>
      <c r="AZ11" s="33"/>
      <c r="BA11" s="113"/>
      <c r="BB11" s="33"/>
      <c r="BJ11" s="113"/>
    </row>
    <row r="12" spans="2:63" ht="10.5" customHeight="1" x14ac:dyDescent="0.2">
      <c r="B12" s="13">
        <v>4</v>
      </c>
      <c r="C12" s="13"/>
      <c r="D12" s="14" t="s">
        <v>3</v>
      </c>
      <c r="E12" s="53">
        <v>14910.837099844139</v>
      </c>
      <c r="F12" s="53"/>
      <c r="G12" s="53">
        <v>15513.931469444446</v>
      </c>
      <c r="H12" s="53"/>
      <c r="I12" s="53">
        <v>16083.450715115579</v>
      </c>
      <c r="J12" s="53"/>
      <c r="K12" s="53">
        <v>16528.132078027091</v>
      </c>
      <c r="L12" s="53"/>
      <c r="M12" s="53">
        <v>17331.600372513549</v>
      </c>
      <c r="N12" s="53"/>
      <c r="O12" s="53">
        <v>15039.150636408423</v>
      </c>
      <c r="P12" s="53"/>
      <c r="Q12" s="90">
        <v>17620.525794314002</v>
      </c>
      <c r="R12" s="54"/>
      <c r="S12" s="53">
        <v>17621.231547600499</v>
      </c>
      <c r="T12" s="53"/>
      <c r="U12" s="53">
        <v>16793.813988163394</v>
      </c>
      <c r="V12" s="53"/>
      <c r="W12" s="53">
        <v>16569.563162011087</v>
      </c>
      <c r="X12" s="77"/>
      <c r="Y12" s="53">
        <v>17811.356636462238</v>
      </c>
      <c r="Z12" s="27"/>
      <c r="AA12" s="53">
        <v>17203.241801579003</v>
      </c>
      <c r="AB12" s="27"/>
      <c r="AC12" s="53">
        <v>16449.974996949408</v>
      </c>
      <c r="AD12" s="27"/>
      <c r="AE12" s="53">
        <v>17657.952172642385</v>
      </c>
      <c r="AF12" s="56"/>
      <c r="AG12" s="53">
        <v>18245.095703641826</v>
      </c>
      <c r="AH12" s="108"/>
      <c r="AI12" s="53">
        <v>17846.54059264754</v>
      </c>
      <c r="AJ12" s="56"/>
      <c r="AK12" s="53">
        <v>17080.691013870881</v>
      </c>
      <c r="AL12" s="56"/>
      <c r="AM12" s="53">
        <v>17563.40290591439</v>
      </c>
      <c r="AN12" s="27"/>
      <c r="AO12" s="53">
        <v>18323.490214688034</v>
      </c>
      <c r="AP12" s="27"/>
      <c r="AQ12" s="53">
        <v>17195.877128380609</v>
      </c>
      <c r="AR12" s="27"/>
      <c r="AS12" s="53">
        <v>16838.191762581311</v>
      </c>
      <c r="AT12" s="27"/>
      <c r="AU12" s="53"/>
      <c r="AV12" s="27"/>
      <c r="AW12" s="25"/>
      <c r="AX12" s="14" t="s">
        <v>34</v>
      </c>
      <c r="AY12" s="186"/>
      <c r="AZ12" s="33"/>
      <c r="BA12" s="113"/>
      <c r="BB12" s="33"/>
      <c r="BJ12" s="113"/>
    </row>
    <row r="13" spans="2:63" ht="6" customHeight="1" x14ac:dyDescent="0.2">
      <c r="B13" s="13"/>
      <c r="C13" s="13"/>
      <c r="D13" s="14"/>
      <c r="E13" s="30"/>
      <c r="F13" s="30"/>
      <c r="G13" s="30"/>
      <c r="H13" s="30"/>
      <c r="I13" s="30"/>
      <c r="J13" s="30"/>
      <c r="K13" s="30"/>
      <c r="L13" s="30"/>
      <c r="M13" s="30"/>
      <c r="N13" s="30"/>
      <c r="O13" s="30"/>
      <c r="P13" s="30"/>
      <c r="Q13" s="91"/>
      <c r="R13" s="30"/>
      <c r="S13" s="30"/>
      <c r="T13" s="89"/>
      <c r="U13" s="30"/>
      <c r="V13" s="89"/>
      <c r="W13" s="30"/>
      <c r="X13" s="77"/>
      <c r="Y13" s="30"/>
      <c r="Z13" s="27"/>
      <c r="AA13" s="30"/>
      <c r="AB13" s="27"/>
      <c r="AC13" s="30"/>
      <c r="AD13" s="27"/>
      <c r="AE13" s="30"/>
      <c r="AF13" s="27"/>
      <c r="AG13" s="30"/>
      <c r="AH13" s="108"/>
      <c r="AI13" s="30"/>
      <c r="AJ13" s="27"/>
      <c r="AK13" s="30"/>
      <c r="AL13" s="27"/>
      <c r="AM13" s="30"/>
      <c r="AN13" s="27"/>
      <c r="AO13" s="30"/>
      <c r="AP13" s="27"/>
      <c r="AQ13" s="30"/>
      <c r="AR13" s="27"/>
      <c r="AS13" s="30"/>
      <c r="AT13" s="27"/>
      <c r="AU13" s="30"/>
      <c r="AV13" s="27"/>
      <c r="AW13" s="25"/>
      <c r="AX13" s="28"/>
      <c r="AY13" s="186"/>
      <c r="AZ13" s="33"/>
      <c r="BA13" s="113"/>
      <c r="BB13" s="33"/>
      <c r="BJ13" s="113"/>
    </row>
    <row r="14" spans="2:63" ht="11.25" customHeight="1" x14ac:dyDescent="0.2">
      <c r="B14" s="13">
        <v>5</v>
      </c>
      <c r="C14" s="13"/>
      <c r="D14" s="15" t="s">
        <v>14</v>
      </c>
      <c r="E14" s="55">
        <v>57874.430708428969</v>
      </c>
      <c r="F14" s="55"/>
      <c r="G14" s="55">
        <v>60157.400999999998</v>
      </c>
      <c r="H14" s="55"/>
      <c r="I14" s="55">
        <v>63197.764046819648</v>
      </c>
      <c r="J14" s="54"/>
      <c r="K14" s="55">
        <v>64944.491239999974</v>
      </c>
      <c r="L14" s="55"/>
      <c r="M14" s="55">
        <v>67808.589887383932</v>
      </c>
      <c r="N14" s="55"/>
      <c r="O14" s="55">
        <v>65632.261508886659</v>
      </c>
      <c r="P14" s="55"/>
      <c r="Q14" s="92">
        <v>56466.380578000026</v>
      </c>
      <c r="R14" s="54"/>
      <c r="S14" s="55">
        <v>68328.554950970007</v>
      </c>
      <c r="T14" s="55"/>
      <c r="U14" s="55">
        <v>67906.684789368475</v>
      </c>
      <c r="V14" s="55"/>
      <c r="W14" s="55">
        <v>65788.69542142938</v>
      </c>
      <c r="X14" s="77"/>
      <c r="Y14" s="55">
        <v>67046.577784170935</v>
      </c>
      <c r="Z14" s="97"/>
      <c r="AA14" s="55">
        <v>68034.889490097543</v>
      </c>
      <c r="AB14" s="97"/>
      <c r="AC14" s="55">
        <v>64998.634099142044</v>
      </c>
      <c r="AD14" s="27"/>
      <c r="AE14" s="55">
        <v>67478.709408035706</v>
      </c>
      <c r="AF14" s="97"/>
      <c r="AG14" s="55">
        <v>69350.257157756118</v>
      </c>
      <c r="AH14" s="109"/>
      <c r="AI14" s="55">
        <v>69122.791395014734</v>
      </c>
      <c r="AJ14" s="107"/>
      <c r="AK14" s="55">
        <v>68220.053795176835</v>
      </c>
      <c r="AL14" s="107"/>
      <c r="AM14" s="55">
        <v>69804.992882890874</v>
      </c>
      <c r="AN14" s="97"/>
      <c r="AO14" s="55">
        <v>72458.295917848605</v>
      </c>
      <c r="AP14" s="97"/>
      <c r="AQ14" s="55">
        <v>70941.745312570536</v>
      </c>
      <c r="AR14" s="97"/>
      <c r="AS14" s="55">
        <v>68292.55615478965</v>
      </c>
      <c r="AT14" s="97"/>
      <c r="AU14" s="55">
        <v>31563.973810990527</v>
      </c>
      <c r="AV14" s="97"/>
      <c r="AW14" s="25"/>
      <c r="AX14" s="15" t="s">
        <v>28</v>
      </c>
      <c r="AY14" s="186"/>
      <c r="AZ14" s="33"/>
      <c r="BA14" s="113"/>
      <c r="BB14" s="33"/>
    </row>
    <row r="15" spans="2:63" ht="6" customHeight="1" x14ac:dyDescent="0.2">
      <c r="B15" s="34"/>
      <c r="C15" s="34"/>
      <c r="D15" s="35"/>
      <c r="E15" s="36"/>
      <c r="F15" s="37"/>
      <c r="G15" s="36"/>
      <c r="H15" s="37"/>
      <c r="I15" s="36"/>
      <c r="J15" s="37"/>
      <c r="K15" s="36"/>
      <c r="L15" s="37"/>
      <c r="M15" s="37"/>
      <c r="N15" s="38"/>
      <c r="O15" s="36"/>
      <c r="P15" s="37"/>
      <c r="Q15" s="36"/>
      <c r="R15" s="37"/>
      <c r="S15" s="36"/>
      <c r="T15" s="39"/>
      <c r="U15" s="36"/>
      <c r="V15" s="39"/>
      <c r="W15" s="36"/>
      <c r="X15" s="40"/>
      <c r="Y15" s="36"/>
      <c r="Z15" s="40"/>
      <c r="AA15" s="36"/>
      <c r="AB15" s="40"/>
      <c r="AC15" s="36"/>
      <c r="AD15" s="40"/>
      <c r="AE15" s="36"/>
      <c r="AF15" s="40"/>
      <c r="AG15" s="36"/>
      <c r="AH15" s="40"/>
      <c r="AI15" s="36"/>
      <c r="AJ15" s="40"/>
      <c r="AK15" s="36"/>
      <c r="AL15" s="40"/>
      <c r="AM15" s="36"/>
      <c r="AN15" s="40"/>
      <c r="AO15" s="36"/>
      <c r="AP15" s="40"/>
      <c r="AQ15" s="36"/>
      <c r="AR15" s="40"/>
      <c r="AS15" s="36"/>
      <c r="AT15" s="40"/>
      <c r="AU15" s="36"/>
      <c r="AV15" s="40"/>
      <c r="AW15" s="41"/>
      <c r="AX15" s="35"/>
      <c r="AY15" s="186"/>
      <c r="AZ15" s="33"/>
      <c r="BA15" s="113"/>
      <c r="BB15" s="33"/>
    </row>
    <row r="16" spans="2:63" ht="6" customHeight="1" x14ac:dyDescent="0.2">
      <c r="B16" s="13"/>
      <c r="C16" s="13"/>
      <c r="D16" s="28"/>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8"/>
      <c r="AY16" s="186"/>
      <c r="AZ16" s="33"/>
      <c r="BA16" s="113"/>
      <c r="BB16" s="33"/>
    </row>
    <row r="17" spans="2:63" s="42" customFormat="1" ht="12.75" customHeight="1" x14ac:dyDescent="0.2">
      <c r="B17" s="235" t="s">
        <v>39</v>
      </c>
      <c r="C17" s="235"/>
      <c r="D17" s="235"/>
      <c r="E17" s="232"/>
      <c r="F17" s="232"/>
      <c r="G17" s="232"/>
      <c r="H17" s="232"/>
      <c r="I17" s="232"/>
      <c r="J17" s="232"/>
      <c r="K17" s="232"/>
      <c r="L17" s="232"/>
      <c r="M17" s="232"/>
      <c r="N17" s="232"/>
      <c r="O17" s="232"/>
      <c r="P17" s="232"/>
      <c r="Q17" s="232"/>
      <c r="R17" s="232"/>
      <c r="S17" s="232"/>
      <c r="T17" s="232"/>
      <c r="U17" s="13"/>
      <c r="V17" s="13"/>
      <c r="W17" s="232"/>
      <c r="X17" s="232"/>
      <c r="Y17" s="232"/>
      <c r="Z17" s="232"/>
      <c r="AA17" s="232"/>
      <c r="AB17" s="232"/>
      <c r="AC17" s="232"/>
      <c r="AD17" s="232"/>
      <c r="AE17" s="232"/>
      <c r="AF17" s="232"/>
      <c r="AG17" s="232"/>
      <c r="AH17" s="232"/>
      <c r="AI17" s="232"/>
      <c r="AJ17" s="232"/>
      <c r="AK17" s="232"/>
      <c r="AL17" s="232"/>
      <c r="AM17" s="232"/>
      <c r="AN17" s="232"/>
      <c r="AO17" s="232"/>
      <c r="AP17" s="232"/>
      <c r="AQ17" s="232"/>
      <c r="AR17" s="232"/>
      <c r="AS17" s="232"/>
      <c r="AT17" s="232"/>
      <c r="AU17" s="232"/>
      <c r="AV17" s="232"/>
      <c r="AW17" s="235" t="s">
        <v>41</v>
      </c>
      <c r="AX17" s="235"/>
      <c r="AY17" s="186"/>
      <c r="AZ17" s="180"/>
      <c r="BA17" s="113"/>
      <c r="BB17" s="33"/>
    </row>
    <row r="18" spans="2:63" s="42" customFormat="1" ht="12.75" customHeight="1" x14ac:dyDescent="0.2">
      <c r="B18" s="235" t="s">
        <v>40</v>
      </c>
      <c r="C18" s="235"/>
      <c r="D18" s="235"/>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237" t="s">
        <v>42</v>
      </c>
      <c r="AX18" s="237"/>
      <c r="AY18" s="186"/>
      <c r="AZ18" s="180"/>
      <c r="BA18" s="113"/>
      <c r="BB18" s="33"/>
    </row>
    <row r="19" spans="2:63" ht="4.5" customHeight="1" x14ac:dyDescent="0.2">
      <c r="B19" s="44"/>
      <c r="C19" s="44"/>
      <c r="D19" s="44"/>
      <c r="E19" s="44"/>
      <c r="F19" s="44"/>
      <c r="G19" s="44"/>
      <c r="H19" s="44"/>
      <c r="I19" s="44"/>
      <c r="J19" s="44"/>
      <c r="K19" s="44"/>
      <c r="L19" s="44"/>
      <c r="M19" s="44"/>
      <c r="N19" s="44"/>
      <c r="O19" s="44"/>
      <c r="P19" s="44"/>
      <c r="Q19" s="44"/>
      <c r="R19" s="44"/>
      <c r="S19" s="44"/>
      <c r="T19" s="45"/>
      <c r="U19" s="44"/>
      <c r="V19" s="45"/>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186"/>
      <c r="AZ19" s="33"/>
      <c r="BA19" s="113"/>
      <c r="BB19" s="33"/>
      <c r="BJ19" s="113"/>
    </row>
    <row r="20" spans="2:63" ht="10.5" customHeight="1" x14ac:dyDescent="0.2">
      <c r="B20" s="13">
        <v>6</v>
      </c>
      <c r="C20" s="16"/>
      <c r="D20" s="14" t="s">
        <v>0</v>
      </c>
      <c r="E20" s="53">
        <v>5120.501304612626</v>
      </c>
      <c r="F20" s="53"/>
      <c r="G20" s="53">
        <v>5258.3284555</v>
      </c>
      <c r="H20" s="53"/>
      <c r="I20" s="53">
        <v>5384.4600850757488</v>
      </c>
      <c r="J20" s="53"/>
      <c r="K20" s="53">
        <v>5623.3561604440829</v>
      </c>
      <c r="L20" s="53"/>
      <c r="M20" s="53">
        <v>5811.7885941092954</v>
      </c>
      <c r="N20" s="53"/>
      <c r="O20" s="53">
        <v>6061.5228362342377</v>
      </c>
      <c r="P20" s="53"/>
      <c r="Q20" s="90">
        <v>4537.6897476094427</v>
      </c>
      <c r="R20" s="54"/>
      <c r="S20" s="53">
        <v>5636.1222059135744</v>
      </c>
      <c r="T20" s="53"/>
      <c r="U20" s="53">
        <v>5884.8666702746377</v>
      </c>
      <c r="V20" s="53"/>
      <c r="W20" s="53">
        <v>5769.7242172605602</v>
      </c>
      <c r="X20" s="77"/>
      <c r="Y20" s="53">
        <v>5227.648135483716</v>
      </c>
      <c r="Z20" s="27"/>
      <c r="AA20" s="53">
        <v>5364.5777218960502</v>
      </c>
      <c r="AB20" s="27"/>
      <c r="AC20" s="53">
        <v>5237.8507109725651</v>
      </c>
      <c r="AD20" s="56"/>
      <c r="AE20" s="53">
        <v>5165.4941808099493</v>
      </c>
      <c r="AF20" s="56"/>
      <c r="AG20" s="53">
        <v>5444.8533382835503</v>
      </c>
      <c r="AH20" s="108"/>
      <c r="AI20" s="53">
        <v>5686.3454755110461</v>
      </c>
      <c r="AJ20" s="56"/>
      <c r="AK20" s="53">
        <v>5509.7733733097457</v>
      </c>
      <c r="AL20" s="56"/>
      <c r="AM20" s="53">
        <v>5650.9148285538504</v>
      </c>
      <c r="AN20" s="27"/>
      <c r="AO20" s="53">
        <v>5476.4267369067065</v>
      </c>
      <c r="AP20" s="72"/>
      <c r="AQ20" s="53">
        <v>5686.6964366226966</v>
      </c>
      <c r="AR20" s="27"/>
      <c r="AS20" s="53">
        <v>5682.1498505086056</v>
      </c>
      <c r="AT20" s="27"/>
      <c r="AU20" s="53">
        <v>4914.30222228408</v>
      </c>
      <c r="AV20" s="27"/>
      <c r="AW20" s="56"/>
      <c r="AX20" s="14" t="s">
        <v>31</v>
      </c>
      <c r="AY20" s="186"/>
      <c r="AZ20" s="33"/>
      <c r="BA20" s="113"/>
      <c r="BB20" s="33"/>
      <c r="BJ20" s="113"/>
    </row>
    <row r="21" spans="2:63" ht="10.5" customHeight="1" x14ac:dyDescent="0.2">
      <c r="B21" s="13">
        <v>7</v>
      </c>
      <c r="C21" s="13"/>
      <c r="D21" s="14" t="s">
        <v>1</v>
      </c>
      <c r="E21" s="53">
        <v>5112.1592277910422</v>
      </c>
      <c r="F21" s="53"/>
      <c r="G21" s="53">
        <v>5334.2020665000009</v>
      </c>
      <c r="H21" s="53"/>
      <c r="I21" s="53">
        <v>5690.0784994496325</v>
      </c>
      <c r="J21" s="53"/>
      <c r="K21" s="53">
        <v>5648.2722793199828</v>
      </c>
      <c r="L21" s="53"/>
      <c r="M21" s="53">
        <v>5897.2288876263337</v>
      </c>
      <c r="N21" s="53"/>
      <c r="O21" s="53">
        <v>6137.8661562813013</v>
      </c>
      <c r="P21" s="53"/>
      <c r="Q21" s="90">
        <v>4972.8613513466344</v>
      </c>
      <c r="R21" s="54"/>
      <c r="S21" s="53">
        <v>6077.7438238173163</v>
      </c>
      <c r="T21" s="53"/>
      <c r="U21" s="53">
        <v>6001.151396710914</v>
      </c>
      <c r="V21" s="53"/>
      <c r="W21" s="53">
        <v>5521.3071628763773</v>
      </c>
      <c r="X21" s="77"/>
      <c r="Y21" s="53">
        <v>5161.7717036274762</v>
      </c>
      <c r="Z21" s="27"/>
      <c r="AA21" s="53">
        <v>5397.4752614078698</v>
      </c>
      <c r="AB21" s="27"/>
      <c r="AC21" s="53">
        <v>5180.9994331316047</v>
      </c>
      <c r="AD21" s="56"/>
      <c r="AE21" s="53">
        <v>5361.5606288687086</v>
      </c>
      <c r="AF21" s="56"/>
      <c r="AG21" s="53">
        <v>5297.2787885193438</v>
      </c>
      <c r="AH21" s="108"/>
      <c r="AI21" s="53">
        <v>5626.7839197849344</v>
      </c>
      <c r="AJ21" s="56"/>
      <c r="AK21" s="53">
        <v>5641.6115375702657</v>
      </c>
      <c r="AL21" s="56"/>
      <c r="AM21" s="53">
        <v>5500.334091792557</v>
      </c>
      <c r="AN21" s="27"/>
      <c r="AO21" s="53">
        <v>6121.8067353285287</v>
      </c>
      <c r="AP21" s="72"/>
      <c r="AQ21" s="53">
        <v>6134.0999585420732</v>
      </c>
      <c r="AR21" s="27"/>
      <c r="AS21" s="53">
        <v>5474.0694035765991</v>
      </c>
      <c r="AT21" s="27"/>
      <c r="AU21" s="53">
        <v>5707.0365146972254</v>
      </c>
      <c r="AV21" s="27"/>
      <c r="AW21" s="56"/>
      <c r="AX21" s="14" t="s">
        <v>32</v>
      </c>
      <c r="AY21" s="186"/>
      <c r="AZ21" s="33"/>
      <c r="BA21" s="113"/>
      <c r="BB21" s="33"/>
      <c r="BJ21" s="113"/>
      <c r="BK21" s="113"/>
    </row>
    <row r="22" spans="2:63" ht="10.5" customHeight="1" x14ac:dyDescent="0.2">
      <c r="B22" s="13">
        <v>8</v>
      </c>
      <c r="C22" s="13"/>
      <c r="D22" s="14" t="s">
        <v>2</v>
      </c>
      <c r="E22" s="53">
        <v>4799.8302926867973</v>
      </c>
      <c r="F22" s="53"/>
      <c r="G22" s="53">
        <v>4894.1384195000001</v>
      </c>
      <c r="H22" s="53"/>
      <c r="I22" s="53">
        <v>5209.7977069948092</v>
      </c>
      <c r="J22" s="53"/>
      <c r="K22" s="53">
        <v>5363.3003007235984</v>
      </c>
      <c r="L22" s="53"/>
      <c r="M22" s="53">
        <v>5488.0439303101239</v>
      </c>
      <c r="N22" s="53"/>
      <c r="O22" s="53">
        <v>5666.7657331793753</v>
      </c>
      <c r="P22" s="53"/>
      <c r="Q22" s="90">
        <v>4962.9555961676715</v>
      </c>
      <c r="R22" s="54"/>
      <c r="S22" s="53">
        <v>5755.1253352640369</v>
      </c>
      <c r="T22" s="53"/>
      <c r="U22" s="53">
        <v>5455.124675167719</v>
      </c>
      <c r="V22" s="53"/>
      <c r="W22" s="53">
        <v>5376.5776363061623</v>
      </c>
      <c r="X22" s="77"/>
      <c r="Y22" s="53">
        <v>5111.0130281038028</v>
      </c>
      <c r="Z22" s="27"/>
      <c r="AA22" s="53">
        <v>5026.7287728103702</v>
      </c>
      <c r="AB22" s="27"/>
      <c r="AC22" s="53">
        <v>4890.9295413522086</v>
      </c>
      <c r="AD22" s="56"/>
      <c r="AE22" s="53">
        <v>5197.0152899173763</v>
      </c>
      <c r="AF22" s="56"/>
      <c r="AG22" s="53">
        <v>5301.8754917113638</v>
      </c>
      <c r="AH22" s="108"/>
      <c r="AI22" s="53">
        <v>5577.6340968248132</v>
      </c>
      <c r="AJ22" s="56"/>
      <c r="AK22" s="53">
        <v>5486.3947129451944</v>
      </c>
      <c r="AL22" s="56"/>
      <c r="AM22" s="53">
        <v>5395.986881468436</v>
      </c>
      <c r="AN22" s="27"/>
      <c r="AO22" s="53">
        <v>5996.6876579271739</v>
      </c>
      <c r="AP22" s="27"/>
      <c r="AQ22" s="53">
        <v>5831.9087985798333</v>
      </c>
      <c r="AR22" s="27"/>
      <c r="AS22" s="53">
        <v>5350.838073559883</v>
      </c>
      <c r="AT22" s="27"/>
      <c r="AU22" s="53"/>
      <c r="AV22" s="27"/>
      <c r="AW22" s="56"/>
      <c r="AX22" s="14" t="s">
        <v>33</v>
      </c>
      <c r="AY22" s="186"/>
      <c r="AZ22" s="181"/>
      <c r="BA22" s="113"/>
      <c r="BB22" s="33"/>
      <c r="BJ22" s="113"/>
    </row>
    <row r="23" spans="2:63" ht="10.5" customHeight="1" x14ac:dyDescent="0.2">
      <c r="B23" s="13">
        <v>9</v>
      </c>
      <c r="C23" s="13"/>
      <c r="D23" s="14" t="s">
        <v>3</v>
      </c>
      <c r="E23" s="53">
        <v>5137.8423183079785</v>
      </c>
      <c r="F23" s="53"/>
      <c r="G23" s="53">
        <v>5369.5678365000003</v>
      </c>
      <c r="H23" s="53"/>
      <c r="I23" s="53">
        <v>5390.4641842539131</v>
      </c>
      <c r="J23" s="53"/>
      <c r="K23" s="53">
        <v>5636.4899886115463</v>
      </c>
      <c r="L23" s="53"/>
      <c r="M23" s="53">
        <v>6053.2462123837677</v>
      </c>
      <c r="N23" s="53"/>
      <c r="O23" s="53">
        <v>5057.6175585117235</v>
      </c>
      <c r="P23" s="53"/>
      <c r="Q23" s="90">
        <v>5915.275988292834</v>
      </c>
      <c r="R23" s="54"/>
      <c r="S23" s="53">
        <v>5994.7881815024029</v>
      </c>
      <c r="T23" s="53"/>
      <c r="U23" s="53">
        <v>5523.1709321962271</v>
      </c>
      <c r="V23" s="53"/>
      <c r="W23" s="53">
        <v>5375.0306343112634</v>
      </c>
      <c r="X23" s="77"/>
      <c r="Y23" s="53">
        <v>5469.5416441873585</v>
      </c>
      <c r="Z23" s="27"/>
      <c r="AA23" s="53">
        <v>5507.5466629955654</v>
      </c>
      <c r="AB23" s="27"/>
      <c r="AC23" s="53">
        <v>5389.5366912797763</v>
      </c>
      <c r="AD23" s="56"/>
      <c r="AE23" s="53">
        <v>5681.6855131638395</v>
      </c>
      <c r="AF23" s="56"/>
      <c r="AG23" s="53">
        <v>5794.1681463907535</v>
      </c>
      <c r="AH23" s="108"/>
      <c r="AI23" s="53">
        <v>5903.542577011006</v>
      </c>
      <c r="AJ23" s="56"/>
      <c r="AK23" s="53">
        <v>5584.2860506688357</v>
      </c>
      <c r="AL23" s="56"/>
      <c r="AM23" s="53">
        <v>5546.6621771997807</v>
      </c>
      <c r="AN23" s="27"/>
      <c r="AO23" s="53">
        <v>5853.9660353245026</v>
      </c>
      <c r="AP23" s="27"/>
      <c r="AQ23" s="53">
        <v>5508.2313792106352</v>
      </c>
      <c r="AR23" s="27"/>
      <c r="AS23" s="53">
        <v>5446.3254175427583</v>
      </c>
      <c r="AT23" s="27"/>
      <c r="AU23" s="53"/>
      <c r="AV23" s="27"/>
      <c r="AW23" s="25"/>
      <c r="AX23" s="14" t="s">
        <v>34</v>
      </c>
      <c r="AY23" s="186"/>
      <c r="AZ23" s="33"/>
      <c r="BA23" s="113"/>
      <c r="BB23" s="33"/>
    </row>
    <row r="24" spans="2:63" ht="6" customHeight="1" x14ac:dyDescent="0.2">
      <c r="B24" s="13"/>
      <c r="C24" s="13"/>
      <c r="D24" s="14"/>
      <c r="E24" s="30"/>
      <c r="F24" s="30"/>
      <c r="G24" s="30"/>
      <c r="H24" s="30"/>
      <c r="I24" s="30"/>
      <c r="J24" s="30"/>
      <c r="K24" s="30"/>
      <c r="L24" s="30"/>
      <c r="M24" s="30"/>
      <c r="N24" s="30"/>
      <c r="O24" s="30"/>
      <c r="P24" s="30"/>
      <c r="Q24" s="91"/>
      <c r="R24" s="30"/>
      <c r="S24" s="30"/>
      <c r="T24" s="89"/>
      <c r="U24" s="30"/>
      <c r="V24" s="89"/>
      <c r="W24" s="30"/>
      <c r="X24" s="77"/>
      <c r="Y24" s="30"/>
      <c r="Z24" s="27"/>
      <c r="AA24" s="30"/>
      <c r="AB24" s="27"/>
      <c r="AC24" s="30"/>
      <c r="AD24" s="27"/>
      <c r="AE24" s="30"/>
      <c r="AF24" s="27"/>
      <c r="AG24" s="30"/>
      <c r="AH24" s="108"/>
      <c r="AI24" s="30"/>
      <c r="AJ24" s="27"/>
      <c r="AK24" s="30"/>
      <c r="AL24" s="27"/>
      <c r="AM24" s="30"/>
      <c r="AN24" s="27"/>
      <c r="AO24" s="30"/>
      <c r="AP24" s="27"/>
      <c r="AQ24" s="30"/>
      <c r="AR24" s="27"/>
      <c r="AS24" s="30"/>
      <c r="AT24" s="27"/>
      <c r="AU24" s="30"/>
      <c r="AV24" s="27"/>
      <c r="AW24" s="25"/>
      <c r="AX24" s="28"/>
      <c r="AY24" s="186"/>
      <c r="AZ24" s="33"/>
      <c r="BA24" s="113"/>
      <c r="BB24" s="33"/>
    </row>
    <row r="25" spans="2:63" ht="11.25" customHeight="1" x14ac:dyDescent="0.2">
      <c r="B25" s="13">
        <v>10</v>
      </c>
      <c r="C25" s="13"/>
      <c r="D25" s="15" t="s">
        <v>14</v>
      </c>
      <c r="E25" s="55">
        <v>20170.333143398446</v>
      </c>
      <c r="F25" s="55"/>
      <c r="G25" s="55">
        <v>20856.236777999999</v>
      </c>
      <c r="H25" s="55"/>
      <c r="I25" s="55">
        <v>21674.800475774104</v>
      </c>
      <c r="J25" s="54"/>
      <c r="K25" s="55">
        <v>22271.418729099212</v>
      </c>
      <c r="L25" s="55"/>
      <c r="M25" s="55">
        <v>23250.307624429523</v>
      </c>
      <c r="N25" s="55"/>
      <c r="O25" s="55">
        <v>22923.772284206636</v>
      </c>
      <c r="P25" s="26"/>
      <c r="Q25" s="92">
        <v>20388.782683416583</v>
      </c>
      <c r="R25" s="54"/>
      <c r="S25" s="55">
        <v>23463.779546497331</v>
      </c>
      <c r="T25" s="55"/>
      <c r="U25" s="55">
        <v>22864.313674349498</v>
      </c>
      <c r="V25" s="55"/>
      <c r="W25" s="55">
        <v>22042.639650754365</v>
      </c>
      <c r="X25" s="77"/>
      <c r="Y25" s="55">
        <v>20969.974511402354</v>
      </c>
      <c r="Z25" s="97"/>
      <c r="AA25" s="55">
        <v>21296.328419109857</v>
      </c>
      <c r="AB25" s="97"/>
      <c r="AC25" s="55">
        <v>20699.316376736155</v>
      </c>
      <c r="AD25" s="97"/>
      <c r="AE25" s="55">
        <v>21405.755612759876</v>
      </c>
      <c r="AF25" s="97"/>
      <c r="AG25" s="55">
        <v>21838.175764905012</v>
      </c>
      <c r="AH25" s="109"/>
      <c r="AI25" s="55">
        <v>22794.306069131799</v>
      </c>
      <c r="AJ25" s="107"/>
      <c r="AK25" s="55">
        <v>22222.065674494042</v>
      </c>
      <c r="AL25" s="107"/>
      <c r="AM25" s="55">
        <v>22093.897979014619</v>
      </c>
      <c r="AN25" s="97"/>
      <c r="AO25" s="55">
        <v>23448.887165486911</v>
      </c>
      <c r="AP25" s="97"/>
      <c r="AQ25" s="55">
        <v>23160.936572955237</v>
      </c>
      <c r="AR25" s="97"/>
      <c r="AS25" s="55">
        <v>21953.382745187846</v>
      </c>
      <c r="AT25" s="97"/>
      <c r="AU25" s="55">
        <v>10621.338736981306</v>
      </c>
      <c r="AV25" s="97"/>
      <c r="AW25" s="25"/>
      <c r="AX25" s="15" t="s">
        <v>28</v>
      </c>
      <c r="AY25" s="186"/>
      <c r="AZ25" s="33"/>
      <c r="BA25" s="113"/>
      <c r="BB25" s="33"/>
    </row>
    <row r="26" spans="2:63" ht="6" customHeight="1" x14ac:dyDescent="0.2">
      <c r="B26" s="46"/>
      <c r="C26" s="46"/>
      <c r="D26" s="46"/>
      <c r="E26" s="47"/>
      <c r="F26" s="48"/>
      <c r="G26" s="47"/>
      <c r="H26" s="48"/>
      <c r="I26" s="47"/>
      <c r="J26" s="48"/>
      <c r="K26" s="47"/>
      <c r="L26" s="48"/>
      <c r="M26" s="48"/>
      <c r="N26" s="49"/>
      <c r="O26" s="47"/>
      <c r="P26" s="48"/>
      <c r="Q26" s="47"/>
      <c r="R26" s="48"/>
      <c r="S26" s="47"/>
      <c r="T26" s="50"/>
      <c r="U26" s="47"/>
      <c r="V26" s="50"/>
      <c r="W26" s="47"/>
      <c r="X26" s="51"/>
      <c r="Y26" s="47"/>
      <c r="Z26" s="51"/>
      <c r="AA26" s="47"/>
      <c r="AB26" s="51"/>
      <c r="AC26" s="47"/>
      <c r="AD26" s="51"/>
      <c r="AE26" s="47"/>
      <c r="AF26" s="51"/>
      <c r="AG26" s="47"/>
      <c r="AH26" s="51"/>
      <c r="AI26" s="47"/>
      <c r="AJ26" s="51"/>
      <c r="AK26" s="47"/>
      <c r="AL26" s="51"/>
      <c r="AM26" s="47"/>
      <c r="AN26" s="51"/>
      <c r="AO26" s="47"/>
      <c r="AP26" s="51"/>
      <c r="AQ26" s="47"/>
      <c r="AR26" s="51"/>
      <c r="AS26" s="51"/>
      <c r="AT26" s="51"/>
      <c r="AU26" s="51"/>
      <c r="AV26" s="51"/>
      <c r="AW26" s="23"/>
      <c r="AX26" s="46"/>
      <c r="AY26" s="186"/>
    </row>
    <row r="27" spans="2:63" ht="5.25" customHeight="1" x14ac:dyDescent="0.2">
      <c r="B27" s="28"/>
      <c r="C27" s="28"/>
      <c r="D27" s="28"/>
      <c r="E27" s="29"/>
      <c r="F27" s="30"/>
      <c r="G27" s="29"/>
      <c r="H27" s="30"/>
      <c r="I27" s="29"/>
      <c r="J27" s="30"/>
      <c r="K27" s="29"/>
      <c r="L27" s="30"/>
      <c r="M27" s="30"/>
      <c r="N27" s="31"/>
      <c r="O27" s="29"/>
      <c r="P27" s="30"/>
      <c r="Q27" s="29"/>
      <c r="R27" s="30"/>
      <c r="S27" s="29"/>
      <c r="T27" s="32"/>
      <c r="U27" s="29"/>
      <c r="V27" s="32"/>
      <c r="W27" s="29"/>
      <c r="X27" s="27"/>
      <c r="Y27" s="29"/>
      <c r="Z27" s="27"/>
      <c r="AA27" s="29"/>
      <c r="AB27" s="27"/>
      <c r="AC27" s="29"/>
      <c r="AD27" s="27"/>
      <c r="AE27" s="29"/>
      <c r="AF27" s="27"/>
      <c r="AG27" s="29"/>
      <c r="AH27" s="27"/>
      <c r="AI27" s="29"/>
      <c r="AJ27" s="27"/>
      <c r="AK27" s="29"/>
      <c r="AL27" s="27"/>
      <c r="AM27" s="29"/>
      <c r="AN27" s="27"/>
      <c r="AO27" s="29"/>
      <c r="AP27" s="27"/>
      <c r="AQ27" s="29"/>
      <c r="AR27" s="27"/>
      <c r="AS27" s="27"/>
      <c r="AT27" s="27"/>
      <c r="AU27" s="27"/>
      <c r="AV27" s="27"/>
      <c r="AW27" s="25"/>
      <c r="AX27" s="28"/>
    </row>
    <row r="28" spans="2:63" ht="18.75" customHeight="1" x14ac:dyDescent="0.2">
      <c r="B28" s="236"/>
      <c r="C28" s="236"/>
      <c r="D28" s="236"/>
      <c r="E28" s="236"/>
      <c r="F28" s="236"/>
      <c r="G28" s="236"/>
      <c r="H28" s="236"/>
      <c r="I28" s="236"/>
      <c r="J28" s="236"/>
      <c r="K28" s="236"/>
      <c r="L28" s="236"/>
      <c r="M28" s="236"/>
      <c r="N28" s="236"/>
      <c r="O28" s="236"/>
      <c r="P28" s="236"/>
      <c r="Q28" s="236"/>
      <c r="R28" s="236"/>
      <c r="S28" s="236"/>
      <c r="T28" s="236"/>
      <c r="U28" s="236"/>
      <c r="V28" s="236"/>
      <c r="W28" s="236"/>
      <c r="X28" s="236"/>
      <c r="Y28" s="236"/>
      <c r="Z28" s="236"/>
      <c r="AA28" s="236"/>
      <c r="AB28" s="236"/>
      <c r="AC28" s="236"/>
      <c r="AD28" s="236"/>
      <c r="AE28" s="236"/>
      <c r="AF28" s="236"/>
      <c r="AG28" s="236"/>
      <c r="AH28" s="236"/>
      <c r="AI28" s="236"/>
      <c r="AJ28" s="236"/>
      <c r="AK28" s="236"/>
      <c r="AL28" s="236"/>
      <c r="AM28" s="236"/>
      <c r="AN28" s="236"/>
      <c r="AO28" s="236"/>
      <c r="AP28" s="236"/>
      <c r="AQ28" s="236"/>
      <c r="AR28" s="236"/>
      <c r="AS28" s="236"/>
      <c r="AT28" s="236"/>
      <c r="AU28" s="236"/>
      <c r="AV28" s="236"/>
      <c r="AW28" s="236"/>
      <c r="AX28" s="236"/>
      <c r="BD28" s="117"/>
      <c r="BE28" s="117"/>
      <c r="BF28" s="117"/>
      <c r="BG28" s="117"/>
    </row>
    <row r="29" spans="2:63" ht="18.75" customHeight="1" x14ac:dyDescent="0.2">
      <c r="B29" s="18"/>
      <c r="C29" s="18"/>
      <c r="D29" s="19"/>
      <c r="E29" s="19"/>
      <c r="F29" s="19"/>
      <c r="G29" s="19"/>
      <c r="H29" s="19"/>
      <c r="I29" s="19"/>
      <c r="J29" s="19"/>
      <c r="K29" s="19"/>
      <c r="L29" s="19"/>
      <c r="BD29" s="117"/>
      <c r="BE29" s="117"/>
      <c r="BF29" s="117"/>
      <c r="BG29" s="117"/>
    </row>
    <row r="30" spans="2:63" ht="18.75" customHeight="1" x14ac:dyDescent="0.2">
      <c r="B30" s="18"/>
      <c r="C30" s="18"/>
      <c r="D30" s="19"/>
      <c r="E30" s="19"/>
      <c r="F30" s="19"/>
      <c r="G30" s="19"/>
      <c r="H30" s="19"/>
      <c r="I30" s="19"/>
      <c r="J30" s="19"/>
      <c r="K30" s="19"/>
      <c r="L30" s="19"/>
      <c r="AS30" s="113"/>
      <c r="BD30" s="117"/>
      <c r="BE30" s="117"/>
      <c r="BF30" s="117"/>
      <c r="BG30" s="117"/>
    </row>
    <row r="31" spans="2:63" x14ac:dyDescent="0.2">
      <c r="AS31" s="113"/>
    </row>
    <row r="32" spans="2:63" x14ac:dyDescent="0.2">
      <c r="AS32" s="113"/>
    </row>
    <row r="33" spans="33:45" x14ac:dyDescent="0.2">
      <c r="AS33" s="113"/>
    </row>
    <row r="34" spans="33:45" x14ac:dyDescent="0.2">
      <c r="AS34" s="113"/>
    </row>
    <row r="35" spans="33:45" x14ac:dyDescent="0.2">
      <c r="AG35" s="113"/>
      <c r="AH35" s="113"/>
      <c r="AI35" s="113"/>
      <c r="AJ35" s="113"/>
      <c r="AK35" s="113"/>
      <c r="AL35" s="113"/>
      <c r="AM35" s="113"/>
      <c r="AN35" s="113"/>
      <c r="AO35" s="113"/>
      <c r="AP35" s="113"/>
      <c r="AQ35" s="113"/>
      <c r="AS35" s="113"/>
    </row>
    <row r="36" spans="33:45" x14ac:dyDescent="0.2">
      <c r="AG36" s="113"/>
      <c r="AH36" s="113"/>
      <c r="AI36" s="113"/>
      <c r="AJ36" s="113"/>
      <c r="AK36" s="113"/>
      <c r="AL36" s="113"/>
      <c r="AM36" s="113"/>
      <c r="AN36" s="113"/>
      <c r="AO36" s="113"/>
      <c r="AP36" s="113"/>
      <c r="AQ36" s="113"/>
      <c r="AS36" s="113"/>
    </row>
    <row r="37" spans="33:45" x14ac:dyDescent="0.2">
      <c r="AS37" s="113"/>
    </row>
  </sheetData>
  <mergeCells count="29">
    <mergeCell ref="AW6:AX6"/>
    <mergeCell ref="B7:D7"/>
    <mergeCell ref="M17:N17"/>
    <mergeCell ref="AE17:AF17"/>
    <mergeCell ref="B6:D6"/>
    <mergeCell ref="B17:D17"/>
    <mergeCell ref="E17:F17"/>
    <mergeCell ref="G17:H17"/>
    <mergeCell ref="O17:P17"/>
    <mergeCell ref="AO17:AP17"/>
    <mergeCell ref="AG17:AH17"/>
    <mergeCell ref="AI17:AJ17"/>
    <mergeCell ref="AK17:AL17"/>
    <mergeCell ref="AU17:AV17"/>
    <mergeCell ref="AS17:AT17"/>
    <mergeCell ref="B28:AX28"/>
    <mergeCell ref="Y17:Z17"/>
    <mergeCell ref="AA17:AB17"/>
    <mergeCell ref="AC17:AD17"/>
    <mergeCell ref="Q17:R17"/>
    <mergeCell ref="S17:T17"/>
    <mergeCell ref="W17:X17"/>
    <mergeCell ref="I17:J17"/>
    <mergeCell ref="K17:L17"/>
    <mergeCell ref="AW17:AX17"/>
    <mergeCell ref="B18:D18"/>
    <mergeCell ref="AW18:AX18"/>
    <mergeCell ref="AM17:AN17"/>
    <mergeCell ref="AQ17:AR17"/>
  </mergeCells>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9">
    <pageSetUpPr fitToPage="1"/>
  </sheetPr>
  <dimension ref="A1:BG36"/>
  <sheetViews>
    <sheetView zoomScaleNormal="100" workbookViewId="0"/>
  </sheetViews>
  <sheetFormatPr defaultColWidth="9.28515625" defaultRowHeight="13.8" outlineLevelCol="1" x14ac:dyDescent="0.2"/>
  <cols>
    <col min="1" max="1" width="0.7109375" style="17" customWidth="1"/>
    <col min="2" max="2" width="3.140625" style="17" bestFit="1" customWidth="1"/>
    <col min="3" max="3" width="1" style="17" customWidth="1"/>
    <col min="4" max="4" width="30" style="17" customWidth="1"/>
    <col min="5" max="5" width="7.7109375" style="17" customWidth="1" outlineLevel="1"/>
    <col min="6" max="6" width="1.42578125" style="17" customWidth="1" outlineLevel="1"/>
    <col min="7" max="7" width="7.7109375" style="17" customWidth="1" outlineLevel="1"/>
    <col min="8" max="8" width="1.42578125" style="17" customWidth="1" outlineLevel="1"/>
    <col min="9" max="9" width="7.7109375" style="17" customWidth="1" outlineLevel="1"/>
    <col min="10" max="10" width="1.42578125" style="17" customWidth="1" outlineLevel="1"/>
    <col min="11" max="11" width="7.7109375" style="17" customWidth="1" outlineLevel="1"/>
    <col min="12" max="12" width="1.42578125" style="17" customWidth="1" outlineLevel="1"/>
    <col min="13" max="13" width="7.7109375" style="17" customWidth="1" outlineLevel="1"/>
    <col min="14" max="14" width="1.42578125" style="17" customWidth="1" outlineLevel="1"/>
    <col min="15" max="15" width="7.7109375" style="17" customWidth="1" outlineLevel="1"/>
    <col min="16" max="16" width="1.42578125" style="17" customWidth="1" outlineLevel="1"/>
    <col min="17" max="17" width="7.7109375" style="17" customWidth="1" outlineLevel="1"/>
    <col min="18" max="18" width="1.42578125" style="17" customWidth="1" outlineLevel="1"/>
    <col min="19" max="19" width="7.7109375" style="17" customWidth="1" outlineLevel="1"/>
    <col min="20" max="20" width="1.42578125" style="17" customWidth="1" outlineLevel="1"/>
    <col min="21" max="21" width="7.7109375" style="17" customWidth="1" outlineLevel="1"/>
    <col min="22" max="22" width="1.42578125" style="17" customWidth="1" outlineLevel="1"/>
    <col min="23" max="23" width="7.7109375" style="17" customWidth="1" outlineLevel="1"/>
    <col min="24" max="24" width="1.42578125" style="17" customWidth="1" outlineLevel="1"/>
    <col min="25" max="25" width="7.7109375" style="17" customWidth="1" outlineLevel="1"/>
    <col min="26" max="26" width="1.42578125" style="17" customWidth="1" outlineLevel="1"/>
    <col min="27" max="27" width="7.7109375" style="17" customWidth="1" outlineLevel="1"/>
    <col min="28" max="28" width="1.42578125" style="17" customWidth="1" outlineLevel="1"/>
    <col min="29" max="29" width="7.7109375" style="17" customWidth="1" outlineLevel="1"/>
    <col min="30" max="30" width="1.42578125" style="17" customWidth="1" outlineLevel="1"/>
    <col min="31" max="31" width="7.7109375" style="17" customWidth="1" outlineLevel="1"/>
    <col min="32" max="32" width="1.42578125" style="17" customWidth="1" outlineLevel="1"/>
    <col min="33" max="33" width="7.7109375" style="17" customWidth="1" outlineLevel="1"/>
    <col min="34" max="34" width="1.42578125" style="17" customWidth="1" outlineLevel="1"/>
    <col min="35" max="35" width="7.7109375" style="17" customWidth="1" outlineLevel="1"/>
    <col min="36" max="36" width="1.42578125" style="17" customWidth="1" outlineLevel="1"/>
    <col min="37" max="37" width="7.7109375" style="17" customWidth="1"/>
    <col min="38" max="38" width="1.42578125" style="17" customWidth="1"/>
    <col min="39" max="39" width="7.7109375" style="17" customWidth="1"/>
    <col min="40" max="40" width="1.42578125" style="17" customWidth="1"/>
    <col min="41" max="41" width="7.7109375" style="17" customWidth="1"/>
    <col min="42" max="42" width="1.42578125" style="17" customWidth="1"/>
    <col min="43" max="43" width="7.7109375" style="17" customWidth="1"/>
    <col min="44" max="44" width="1.42578125" style="17" customWidth="1"/>
    <col min="45" max="45" width="7.7109375" style="17" customWidth="1"/>
    <col min="46" max="46" width="1.42578125" style="17" customWidth="1"/>
    <col min="47" max="47" width="7.7109375" style="17" customWidth="1"/>
    <col min="48" max="48" width="1.42578125" style="17" customWidth="1"/>
    <col min="49" max="49" width="1" style="17" customWidth="1"/>
    <col min="50" max="50" width="32.7109375" style="17" customWidth="1"/>
    <col min="51" max="53" width="9.28515625" style="17"/>
    <col min="54" max="54" width="11" style="17" bestFit="1" customWidth="1"/>
    <col min="55" max="16384" width="9.28515625" style="17"/>
  </cols>
  <sheetData>
    <row r="1" spans="2:55" x14ac:dyDescent="0.2">
      <c r="B1" s="18" t="s">
        <v>115</v>
      </c>
      <c r="C1" s="18"/>
      <c r="D1" s="19"/>
      <c r="E1" s="19"/>
      <c r="F1" s="19"/>
      <c r="G1" s="19"/>
      <c r="H1" s="19"/>
      <c r="I1" s="19"/>
      <c r="J1" s="19"/>
      <c r="K1" s="19"/>
      <c r="L1" s="19"/>
    </row>
    <row r="2" spans="2:55" x14ac:dyDescent="0.2">
      <c r="B2" s="94" t="s">
        <v>116</v>
      </c>
      <c r="C2" s="18"/>
      <c r="D2" s="19"/>
      <c r="E2" s="19"/>
      <c r="F2" s="19"/>
      <c r="G2" s="19"/>
      <c r="H2" s="19"/>
      <c r="I2" s="19"/>
      <c r="J2" s="19"/>
      <c r="K2" s="19"/>
      <c r="L2" s="19"/>
    </row>
    <row r="3" spans="2:55" ht="6" customHeight="1" x14ac:dyDescent="0.2">
      <c r="B3" s="19"/>
      <c r="C3" s="19"/>
      <c r="D3" s="19"/>
      <c r="E3" s="19"/>
      <c r="F3" s="19"/>
      <c r="G3" s="19"/>
      <c r="H3" s="19"/>
      <c r="I3" s="19"/>
      <c r="J3" s="19"/>
      <c r="K3" s="19"/>
      <c r="L3" s="19"/>
    </row>
    <row r="4" spans="2:55" ht="6" customHeight="1" x14ac:dyDescent="0.2">
      <c r="B4" s="20"/>
      <c r="C4" s="20"/>
      <c r="D4" s="20"/>
      <c r="E4" s="20"/>
      <c r="F4" s="20"/>
      <c r="G4" s="20"/>
      <c r="H4" s="20"/>
      <c r="I4" s="20"/>
      <c r="J4" s="20"/>
      <c r="K4" s="20"/>
      <c r="L4" s="20"/>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row>
    <row r="5" spans="2:55" ht="6" customHeight="1" x14ac:dyDescent="0.2">
      <c r="B5" s="19"/>
      <c r="C5" s="19"/>
      <c r="D5" s="19"/>
      <c r="E5" s="19"/>
      <c r="F5" s="19"/>
      <c r="G5" s="19"/>
      <c r="H5" s="19"/>
      <c r="I5" s="19"/>
      <c r="J5" s="19"/>
      <c r="K5" s="19"/>
      <c r="L5" s="19"/>
    </row>
    <row r="6" spans="2:55" ht="12.75" customHeight="1" x14ac:dyDescent="0.2">
      <c r="B6" s="235" t="s">
        <v>35</v>
      </c>
      <c r="C6" s="235"/>
      <c r="D6" s="235"/>
      <c r="E6" s="70">
        <v>2003</v>
      </c>
      <c r="F6" s="71"/>
      <c r="G6" s="70">
        <v>2004</v>
      </c>
      <c r="H6" s="71"/>
      <c r="I6" s="70">
        <v>2005</v>
      </c>
      <c r="J6" s="71"/>
      <c r="K6" s="70">
        <v>2006</v>
      </c>
      <c r="L6" s="71"/>
      <c r="M6" s="70">
        <v>2007</v>
      </c>
      <c r="N6" s="71"/>
      <c r="O6" s="70">
        <v>2008</v>
      </c>
      <c r="P6" s="71"/>
      <c r="Q6" s="70">
        <v>2009</v>
      </c>
      <c r="R6" s="71"/>
      <c r="S6" s="70">
        <v>2010</v>
      </c>
      <c r="T6" s="71"/>
      <c r="U6" s="70">
        <v>2011</v>
      </c>
      <c r="V6" s="71"/>
      <c r="W6" s="70">
        <v>2012</v>
      </c>
      <c r="X6" s="71"/>
      <c r="Y6" s="70">
        <v>2013</v>
      </c>
      <c r="Z6" s="19"/>
      <c r="AA6" s="70">
        <v>2014</v>
      </c>
      <c r="AB6" s="19"/>
      <c r="AC6" s="70">
        <v>2015</v>
      </c>
      <c r="AD6" s="19"/>
      <c r="AE6" s="70">
        <v>2016</v>
      </c>
      <c r="AF6" s="19"/>
      <c r="AG6" s="70">
        <v>2017</v>
      </c>
      <c r="AH6" s="19"/>
      <c r="AI6" s="70">
        <v>2018</v>
      </c>
      <c r="AJ6" s="19"/>
      <c r="AK6" s="70">
        <v>2019</v>
      </c>
      <c r="AL6" s="19"/>
      <c r="AM6" s="70">
        <v>2020</v>
      </c>
      <c r="AN6" s="19"/>
      <c r="AO6" s="70">
        <v>2021</v>
      </c>
      <c r="AP6" s="19"/>
      <c r="AQ6" s="70">
        <v>2022</v>
      </c>
      <c r="AR6" s="19"/>
      <c r="AS6" s="70" t="s">
        <v>153</v>
      </c>
      <c r="AT6" s="19"/>
      <c r="AU6" s="70">
        <v>2024</v>
      </c>
      <c r="AV6" s="19"/>
      <c r="AW6" s="235" t="s">
        <v>38</v>
      </c>
      <c r="AX6" s="235"/>
      <c r="BA6" s="100"/>
    </row>
    <row r="7" spans="2:55" ht="12.75" customHeight="1" x14ac:dyDescent="0.2">
      <c r="B7" s="237" t="s">
        <v>36</v>
      </c>
      <c r="C7" s="237"/>
      <c r="D7" s="237" t="s">
        <v>36</v>
      </c>
      <c r="E7" s="23"/>
      <c r="F7" s="24"/>
      <c r="G7" s="23"/>
      <c r="H7" s="24"/>
      <c r="I7" s="23"/>
      <c r="J7" s="24"/>
      <c r="K7" s="23"/>
      <c r="L7" s="24"/>
      <c r="M7" s="23"/>
      <c r="N7" s="24"/>
      <c r="O7" s="23"/>
      <c r="P7" s="24"/>
      <c r="Q7" s="23"/>
      <c r="R7" s="24"/>
      <c r="S7" s="23"/>
      <c r="T7" s="24"/>
      <c r="U7" s="23"/>
      <c r="V7" s="24"/>
      <c r="W7" s="23"/>
      <c r="X7" s="24"/>
      <c r="Y7" s="23"/>
      <c r="Z7" s="24"/>
      <c r="AA7" s="23"/>
      <c r="AB7" s="24"/>
      <c r="AC7" s="23"/>
      <c r="AD7" s="24"/>
      <c r="AE7" s="23"/>
      <c r="AF7" s="24"/>
      <c r="AG7" s="23"/>
      <c r="AH7" s="24"/>
      <c r="AI7" s="23"/>
      <c r="AJ7" s="24"/>
      <c r="AK7" s="23"/>
      <c r="AL7" s="24"/>
      <c r="AM7" s="23"/>
      <c r="AN7" s="24"/>
      <c r="AO7" s="23"/>
      <c r="AP7" s="24"/>
      <c r="AQ7" s="23"/>
      <c r="AR7" s="24"/>
      <c r="AS7" s="23"/>
      <c r="AT7" s="24"/>
      <c r="AU7" s="23"/>
      <c r="AV7" s="24"/>
      <c r="AW7" s="22"/>
      <c r="AX7" s="22" t="s">
        <v>37</v>
      </c>
    </row>
    <row r="8" spans="2:55" ht="6" customHeight="1" x14ac:dyDescent="0.2">
      <c r="B8" s="14"/>
      <c r="C8" s="14"/>
      <c r="D8" s="14"/>
      <c r="E8" s="25"/>
      <c r="F8" s="25"/>
      <c r="G8" s="25"/>
      <c r="H8" s="25"/>
      <c r="I8" s="25"/>
      <c r="J8" s="25"/>
      <c r="K8" s="25"/>
      <c r="L8" s="25"/>
      <c r="M8" s="25"/>
      <c r="N8" s="25"/>
      <c r="O8" s="25"/>
      <c r="P8" s="25"/>
      <c r="Q8" s="25"/>
      <c r="R8" s="25"/>
      <c r="S8" s="25"/>
      <c r="T8" s="25"/>
      <c r="U8" s="25"/>
      <c r="V8" s="25"/>
      <c r="W8" s="25"/>
      <c r="X8" s="25"/>
      <c r="Y8" s="25"/>
      <c r="Z8" s="14"/>
      <c r="AA8" s="25"/>
      <c r="AB8" s="14"/>
      <c r="AC8" s="25"/>
      <c r="AD8" s="14"/>
      <c r="AE8" s="25"/>
      <c r="AF8" s="14"/>
      <c r="AG8" s="25"/>
      <c r="AH8" s="14"/>
      <c r="AI8" s="25"/>
      <c r="AJ8" s="14"/>
      <c r="AK8" s="25"/>
      <c r="AL8" s="14"/>
      <c r="AM8" s="25"/>
      <c r="AN8" s="14"/>
      <c r="AO8" s="25"/>
      <c r="AP8" s="14"/>
      <c r="AQ8" s="25"/>
      <c r="AR8" s="14"/>
      <c r="AS8" s="25"/>
      <c r="AT8" s="14"/>
      <c r="AU8" s="25"/>
      <c r="AV8" s="14"/>
      <c r="AW8" s="14"/>
      <c r="AX8" s="14"/>
    </row>
    <row r="9" spans="2:55" ht="10.5" customHeight="1" x14ac:dyDescent="0.2">
      <c r="B9" s="13">
        <v>1</v>
      </c>
      <c r="C9" s="16"/>
      <c r="D9" s="14" t="s">
        <v>0</v>
      </c>
      <c r="E9" s="53">
        <v>8445.7959127264712</v>
      </c>
      <c r="F9" s="53"/>
      <c r="G9" s="53">
        <v>8528.900291666665</v>
      </c>
      <c r="H9" s="53"/>
      <c r="I9" s="53">
        <v>8470.0269377409713</v>
      </c>
      <c r="J9" s="53"/>
      <c r="K9" s="53">
        <v>9201.0296211949317</v>
      </c>
      <c r="L9" s="53"/>
      <c r="M9" s="53">
        <v>9628.4457130247101</v>
      </c>
      <c r="N9" s="53"/>
      <c r="O9" s="53">
        <v>10040.865729512891</v>
      </c>
      <c r="P9" s="53"/>
      <c r="Q9" s="90">
        <v>8182.7107826256488</v>
      </c>
      <c r="R9" s="54"/>
      <c r="S9" s="53">
        <v>9066.7017845245573</v>
      </c>
      <c r="T9" s="53"/>
      <c r="U9" s="53">
        <v>10049.668193770856</v>
      </c>
      <c r="V9" s="53"/>
      <c r="W9" s="53">
        <v>9766.2449809098525</v>
      </c>
      <c r="X9" s="77"/>
      <c r="Y9" s="53">
        <v>9419.9134436390705</v>
      </c>
      <c r="Z9" s="27"/>
      <c r="AA9" s="53">
        <v>10283.241340773608</v>
      </c>
      <c r="AB9" s="27"/>
      <c r="AC9" s="53">
        <v>9789.1974090704753</v>
      </c>
      <c r="AD9" s="27"/>
      <c r="AE9" s="53">
        <v>9380.1161395355084</v>
      </c>
      <c r="AF9" s="56"/>
      <c r="AG9" s="53">
        <v>9731.9634559900987</v>
      </c>
      <c r="AH9" s="108"/>
      <c r="AI9" s="93">
        <v>10455.0176721814</v>
      </c>
      <c r="AJ9" s="56"/>
      <c r="AK9" s="93">
        <v>10397.83569491474</v>
      </c>
      <c r="AL9" s="27"/>
      <c r="AM9" s="53">
        <v>10776.052325058561</v>
      </c>
      <c r="AN9" s="27"/>
      <c r="AO9" s="53">
        <v>10627.505174132313</v>
      </c>
      <c r="AP9" s="72"/>
      <c r="AQ9" s="53">
        <v>10644.889741564246</v>
      </c>
      <c r="AR9" s="108"/>
      <c r="AS9" s="93">
        <v>10939.359562679776</v>
      </c>
      <c r="AT9" s="27"/>
      <c r="AU9" s="53">
        <v>10646.310613758291</v>
      </c>
      <c r="AV9" s="27"/>
      <c r="AW9" s="56"/>
      <c r="AX9" s="14" t="s">
        <v>31</v>
      </c>
      <c r="AY9" s="186"/>
      <c r="AZ9" s="33"/>
      <c r="BA9" s="33"/>
      <c r="BB9" s="33"/>
      <c r="BC9" s="113"/>
    </row>
    <row r="10" spans="2:55" ht="10.5" customHeight="1" x14ac:dyDescent="0.2">
      <c r="B10" s="13">
        <v>2</v>
      </c>
      <c r="C10" s="13"/>
      <c r="D10" s="14" t="s">
        <v>1</v>
      </c>
      <c r="E10" s="53">
        <v>8181.8548434538161</v>
      </c>
      <c r="F10" s="53"/>
      <c r="G10" s="53">
        <v>8372.0458583333311</v>
      </c>
      <c r="H10" s="53"/>
      <c r="I10" s="53">
        <v>9184.6366107385511</v>
      </c>
      <c r="J10" s="53"/>
      <c r="K10" s="53">
        <v>9209.4577475231672</v>
      </c>
      <c r="L10" s="53"/>
      <c r="M10" s="53">
        <v>9647.5646099834776</v>
      </c>
      <c r="N10" s="53"/>
      <c r="O10" s="53">
        <v>9938.0600226268652</v>
      </c>
      <c r="P10" s="53"/>
      <c r="Q10" s="90">
        <v>8588.9032777382909</v>
      </c>
      <c r="R10" s="54"/>
      <c r="S10" s="53">
        <v>9785.9704858416026</v>
      </c>
      <c r="T10" s="53"/>
      <c r="U10" s="53">
        <v>10131.665990990428</v>
      </c>
      <c r="V10" s="53"/>
      <c r="W10" s="53">
        <v>9478.0326905169404</v>
      </c>
      <c r="X10" s="77"/>
      <c r="Y10" s="53">
        <v>9687.0369407613434</v>
      </c>
      <c r="Z10" s="27"/>
      <c r="AA10" s="53">
        <v>10152.42699356216</v>
      </c>
      <c r="AB10" s="27"/>
      <c r="AC10" s="53">
        <v>9575.0737739095639</v>
      </c>
      <c r="AD10" s="27"/>
      <c r="AE10" s="53">
        <v>9599.6044067918519</v>
      </c>
      <c r="AF10" s="56"/>
      <c r="AG10" s="53">
        <v>9388.5093014034755</v>
      </c>
      <c r="AH10" s="108"/>
      <c r="AI10" s="93">
        <v>10388.688552885666</v>
      </c>
      <c r="AJ10" s="56"/>
      <c r="AK10" s="93">
        <v>10306.71276727318</v>
      </c>
      <c r="AL10" s="27"/>
      <c r="AM10" s="53">
        <v>10463.570861472366</v>
      </c>
      <c r="AN10" s="27"/>
      <c r="AO10" s="53">
        <v>11322.801497811573</v>
      </c>
      <c r="AP10" s="72"/>
      <c r="AQ10" s="53">
        <v>11614.140330845104</v>
      </c>
      <c r="AR10" s="108"/>
      <c r="AS10" s="93">
        <v>10636.7332099128</v>
      </c>
      <c r="AT10" s="27"/>
      <c r="AU10" s="53">
        <v>11080.663197232236</v>
      </c>
      <c r="AV10" s="27"/>
      <c r="AW10" s="56"/>
      <c r="AX10" s="14" t="s">
        <v>32</v>
      </c>
      <c r="AY10" s="186"/>
      <c r="AZ10" s="33"/>
      <c r="BA10" s="33"/>
      <c r="BB10" s="33"/>
      <c r="BC10" s="113"/>
    </row>
    <row r="11" spans="2:55" ht="10.5" customHeight="1" x14ac:dyDescent="0.2">
      <c r="B11" s="13">
        <v>3</v>
      </c>
      <c r="C11" s="13"/>
      <c r="D11" s="14" t="s">
        <v>2</v>
      </c>
      <c r="E11" s="53">
        <v>7408.9218524045464</v>
      </c>
      <c r="F11" s="53"/>
      <c r="G11" s="53">
        <v>7525.3003805555545</v>
      </c>
      <c r="H11" s="53"/>
      <c r="I11" s="53">
        <v>8531.9807742245466</v>
      </c>
      <c r="J11" s="53"/>
      <c r="K11" s="53">
        <v>8494.16779325479</v>
      </c>
      <c r="L11" s="53"/>
      <c r="M11" s="53">
        <v>8816.1101828621941</v>
      </c>
      <c r="N11" s="53"/>
      <c r="O11" s="53">
        <v>9013.9132082487085</v>
      </c>
      <c r="P11" s="53"/>
      <c r="Q11" s="90">
        <v>8331.6797792294856</v>
      </c>
      <c r="R11" s="54"/>
      <c r="S11" s="53">
        <v>9353.9911330033538</v>
      </c>
      <c r="T11" s="53"/>
      <c r="U11" s="53">
        <v>9078.3556164437887</v>
      </c>
      <c r="V11" s="53"/>
      <c r="W11" s="53">
        <v>8790.3665879914988</v>
      </c>
      <c r="X11" s="77"/>
      <c r="Y11" s="53">
        <v>9429.3572633082822</v>
      </c>
      <c r="Z11" s="27"/>
      <c r="AA11" s="53">
        <v>9146.1443541827794</v>
      </c>
      <c r="AB11" s="27"/>
      <c r="AC11" s="53">
        <v>8821.2926404949139</v>
      </c>
      <c r="AD11" s="27"/>
      <c r="AE11" s="53">
        <v>8644.1307572367587</v>
      </c>
      <c r="AF11" s="56"/>
      <c r="AG11" s="53">
        <v>8606.0474750250905</v>
      </c>
      <c r="AH11" s="108"/>
      <c r="AI11" s="93">
        <v>9764.162615513289</v>
      </c>
      <c r="AJ11" s="56"/>
      <c r="AK11" s="93">
        <v>9739.9702921327134</v>
      </c>
      <c r="AL11" s="27"/>
      <c r="AM11" s="53">
        <v>9871.2131282936971</v>
      </c>
      <c r="AN11" s="27"/>
      <c r="AO11" s="53">
        <v>10460.094666456585</v>
      </c>
      <c r="AP11" s="27"/>
      <c r="AQ11" s="53">
        <v>10247.883957890263</v>
      </c>
      <c r="AR11" s="108"/>
      <c r="AS11" s="93">
        <v>10433.412089300145</v>
      </c>
      <c r="AT11" s="27"/>
      <c r="AU11" s="53"/>
      <c r="AV11" s="27"/>
      <c r="AW11" s="56"/>
      <c r="AX11" s="14" t="s">
        <v>33</v>
      </c>
      <c r="AY11" s="186"/>
      <c r="AZ11" s="33"/>
      <c r="BA11" s="33"/>
      <c r="BB11" s="33"/>
      <c r="BC11" s="113"/>
    </row>
    <row r="12" spans="2:55" ht="10.5" customHeight="1" x14ac:dyDescent="0.2">
      <c r="B12" s="13">
        <v>4</v>
      </c>
      <c r="C12" s="13"/>
      <c r="D12" s="14" t="s">
        <v>3</v>
      </c>
      <c r="E12" s="53">
        <v>8240.0610998441389</v>
      </c>
      <c r="F12" s="53"/>
      <c r="G12" s="53">
        <v>8489.9284694444468</v>
      </c>
      <c r="H12" s="53"/>
      <c r="I12" s="53">
        <v>8717.6327121155791</v>
      </c>
      <c r="J12" s="53"/>
      <c r="K12" s="53">
        <v>9384.6630780270898</v>
      </c>
      <c r="L12" s="53"/>
      <c r="M12" s="53">
        <v>9792.2693695135495</v>
      </c>
      <c r="N12" s="53"/>
      <c r="O12" s="53">
        <v>8394.6655484981948</v>
      </c>
      <c r="P12" s="53"/>
      <c r="Q12" s="90">
        <v>9377.9897384066026</v>
      </c>
      <c r="R12" s="54"/>
      <c r="S12" s="53">
        <v>9907.1795476004991</v>
      </c>
      <c r="T12" s="53"/>
      <c r="U12" s="53">
        <v>9316.5549881633924</v>
      </c>
      <c r="V12" s="53"/>
      <c r="W12" s="53">
        <v>8698.2901620110879</v>
      </c>
      <c r="X12" s="77"/>
      <c r="Y12" s="53">
        <v>9705.7556364622396</v>
      </c>
      <c r="Z12" s="27"/>
      <c r="AA12" s="53">
        <v>9854.9738015790026</v>
      </c>
      <c r="AB12" s="27"/>
      <c r="AC12" s="53">
        <v>9393.4442756670906</v>
      </c>
      <c r="AD12" s="27"/>
      <c r="AE12" s="53">
        <v>9877.4261044715822</v>
      </c>
      <c r="AF12" s="56"/>
      <c r="AG12" s="53">
        <v>9648.6099253374559</v>
      </c>
      <c r="AH12" s="108"/>
      <c r="AI12" s="93">
        <v>10478.419554434366</v>
      </c>
      <c r="AJ12" s="56"/>
      <c r="AK12" s="93">
        <v>10170.600040856192</v>
      </c>
      <c r="AL12" s="27"/>
      <c r="AM12" s="53">
        <v>10336.875568066243</v>
      </c>
      <c r="AN12" s="27"/>
      <c r="AO12" s="53">
        <v>10267.436579448138</v>
      </c>
      <c r="AP12" s="27"/>
      <c r="AQ12" s="53">
        <v>9909.4842822709215</v>
      </c>
      <c r="AR12" s="108"/>
      <c r="AS12" s="93">
        <v>10607.051292896942</v>
      </c>
      <c r="AT12" s="27"/>
      <c r="AU12" s="53"/>
      <c r="AV12" s="27"/>
      <c r="AW12" s="25"/>
      <c r="AX12" s="14" t="s">
        <v>34</v>
      </c>
      <c r="AY12" s="186"/>
      <c r="AZ12" s="33"/>
      <c r="BA12" s="33"/>
      <c r="BB12" s="33"/>
      <c r="BC12" s="113"/>
    </row>
    <row r="13" spans="2:55" ht="6" customHeight="1" x14ac:dyDescent="0.2">
      <c r="B13" s="13"/>
      <c r="C13" s="13"/>
      <c r="D13" s="14"/>
      <c r="E13" s="30"/>
      <c r="F13" s="30"/>
      <c r="G13" s="30"/>
      <c r="H13" s="30"/>
      <c r="I13" s="30"/>
      <c r="J13" s="30"/>
      <c r="K13" s="30"/>
      <c r="L13" s="30"/>
      <c r="M13" s="30"/>
      <c r="N13" s="30"/>
      <c r="O13" s="30"/>
      <c r="P13" s="30"/>
      <c r="Q13" s="91"/>
      <c r="R13" s="30"/>
      <c r="S13" s="30"/>
      <c r="T13" s="89"/>
      <c r="U13" s="30"/>
      <c r="V13" s="89"/>
      <c r="W13" s="30"/>
      <c r="X13" s="77"/>
      <c r="Y13" s="30"/>
      <c r="Z13" s="27"/>
      <c r="AA13" s="30"/>
      <c r="AB13" s="27"/>
      <c r="AC13" s="30"/>
      <c r="AD13" s="27"/>
      <c r="AE13" s="30"/>
      <c r="AF13" s="27"/>
      <c r="AG13" s="30"/>
      <c r="AH13" s="108"/>
      <c r="AI13" s="155"/>
      <c r="AJ13" s="27"/>
      <c r="AK13" s="155"/>
      <c r="AL13" s="27"/>
      <c r="AM13" s="30"/>
      <c r="AN13" s="27"/>
      <c r="AO13" s="30"/>
      <c r="AP13" s="27"/>
      <c r="AQ13" s="30"/>
      <c r="AR13" s="108"/>
      <c r="AS13" s="155"/>
      <c r="AT13" s="27"/>
      <c r="AU13" s="30"/>
      <c r="AV13" s="27"/>
      <c r="AW13" s="25"/>
      <c r="AX13" s="28"/>
      <c r="AY13" s="186"/>
      <c r="AZ13" s="33"/>
      <c r="BA13" s="33"/>
      <c r="BC13" s="113"/>
    </row>
    <row r="14" spans="2:55" ht="11.25" customHeight="1" x14ac:dyDescent="0.2">
      <c r="B14" s="13">
        <v>5</v>
      </c>
      <c r="C14" s="13"/>
      <c r="D14" s="15" t="s">
        <v>14</v>
      </c>
      <c r="E14" s="55">
        <v>32276.63370842897</v>
      </c>
      <c r="F14" s="55"/>
      <c r="G14" s="55">
        <v>32916.175000000003</v>
      </c>
      <c r="H14" s="55"/>
      <c r="I14" s="55">
        <v>34904.27703481965</v>
      </c>
      <c r="J14" s="54"/>
      <c r="K14" s="55">
        <v>36289.318239999979</v>
      </c>
      <c r="L14" s="55"/>
      <c r="M14" s="55">
        <v>37884.389875383931</v>
      </c>
      <c r="N14" s="55"/>
      <c r="O14" s="55">
        <v>37387.504508886661</v>
      </c>
      <c r="P14" s="55"/>
      <c r="Q14" s="92">
        <v>34481.283578000031</v>
      </c>
      <c r="R14" s="54"/>
      <c r="S14" s="55">
        <v>38113.842950970007</v>
      </c>
      <c r="T14" s="55"/>
      <c r="U14" s="55">
        <v>38576.244789368466</v>
      </c>
      <c r="V14" s="55"/>
      <c r="W14" s="55">
        <v>36732.934421429381</v>
      </c>
      <c r="X14" s="77"/>
      <c r="Y14" s="55">
        <v>38242.06328417093</v>
      </c>
      <c r="Z14" s="97"/>
      <c r="AA14" s="55">
        <v>39436.786490097547</v>
      </c>
      <c r="AB14" s="97"/>
      <c r="AC14" s="55">
        <v>37579.00809914204</v>
      </c>
      <c r="AD14" s="27"/>
      <c r="AE14" s="55">
        <v>37501.277408035705</v>
      </c>
      <c r="AF14" s="97"/>
      <c r="AG14" s="55">
        <v>37375.130157756124</v>
      </c>
      <c r="AH14" s="109"/>
      <c r="AI14" s="55">
        <v>41086.288395014722</v>
      </c>
      <c r="AJ14" s="107"/>
      <c r="AK14" s="55">
        <v>40615.118795176822</v>
      </c>
      <c r="AL14" s="97"/>
      <c r="AM14" s="55">
        <v>41447.711882890871</v>
      </c>
      <c r="AN14" s="97"/>
      <c r="AO14" s="55">
        <v>42677.837917848607</v>
      </c>
      <c r="AP14" s="97"/>
      <c r="AQ14" s="55">
        <v>42416.398312570534</v>
      </c>
      <c r="AR14" s="109"/>
      <c r="AS14" s="55">
        <v>42616.556154789665</v>
      </c>
      <c r="AT14" s="97"/>
      <c r="AU14" s="55">
        <v>21726.973810990527</v>
      </c>
      <c r="AV14" s="97"/>
      <c r="AW14" s="25"/>
      <c r="AX14" s="15" t="s">
        <v>28</v>
      </c>
      <c r="AY14" s="186"/>
      <c r="AZ14" s="33"/>
      <c r="BA14" s="33"/>
    </row>
    <row r="15" spans="2:55" ht="6" customHeight="1" x14ac:dyDescent="0.2">
      <c r="B15" s="34"/>
      <c r="C15" s="34"/>
      <c r="D15" s="35"/>
      <c r="E15" s="36"/>
      <c r="F15" s="37"/>
      <c r="G15" s="36"/>
      <c r="H15" s="37"/>
      <c r="I15" s="36"/>
      <c r="J15" s="37"/>
      <c r="K15" s="36"/>
      <c r="L15" s="37"/>
      <c r="M15" s="37"/>
      <c r="N15" s="38"/>
      <c r="O15" s="36"/>
      <c r="P15" s="37"/>
      <c r="Q15" s="36"/>
      <c r="R15" s="37"/>
      <c r="S15" s="36"/>
      <c r="T15" s="39"/>
      <c r="U15" s="36"/>
      <c r="V15" s="39"/>
      <c r="W15" s="36"/>
      <c r="X15" s="40"/>
      <c r="Y15" s="36"/>
      <c r="Z15" s="40"/>
      <c r="AA15" s="36"/>
      <c r="AB15" s="40"/>
      <c r="AC15" s="36"/>
      <c r="AD15" s="40"/>
      <c r="AE15" s="36"/>
      <c r="AF15" s="40"/>
      <c r="AG15" s="36"/>
      <c r="AH15" s="40"/>
      <c r="AI15" s="36"/>
      <c r="AJ15" s="40"/>
      <c r="AK15" s="36"/>
      <c r="AL15" s="40"/>
      <c r="AM15" s="36"/>
      <c r="AN15" s="40"/>
      <c r="AO15" s="36"/>
      <c r="AP15" s="40"/>
      <c r="AQ15" s="36"/>
      <c r="AR15" s="40"/>
      <c r="AS15" s="36"/>
      <c r="AT15" s="40"/>
      <c r="AU15" s="36"/>
      <c r="AV15" s="40"/>
      <c r="AW15" s="41"/>
      <c r="AX15" s="35"/>
      <c r="AY15" s="186"/>
      <c r="BA15" s="33"/>
    </row>
    <row r="16" spans="2:55" ht="6" customHeight="1" x14ac:dyDescent="0.2">
      <c r="B16" s="13"/>
      <c r="C16" s="13"/>
      <c r="D16" s="28"/>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8"/>
      <c r="AY16" s="186"/>
      <c r="BA16" s="33"/>
    </row>
    <row r="17" spans="1:59" s="42" customFormat="1" ht="12.75" customHeight="1" x14ac:dyDescent="0.2">
      <c r="A17" s="17"/>
      <c r="B17" s="235" t="s">
        <v>39</v>
      </c>
      <c r="C17" s="235"/>
      <c r="D17" s="235"/>
      <c r="E17" s="232"/>
      <c r="F17" s="232"/>
      <c r="G17" s="232"/>
      <c r="H17" s="232"/>
      <c r="I17" s="232"/>
      <c r="J17" s="232"/>
      <c r="K17" s="232"/>
      <c r="L17" s="232"/>
      <c r="M17" s="232"/>
      <c r="N17" s="232"/>
      <c r="O17" s="232"/>
      <c r="P17" s="232"/>
      <c r="Q17" s="232"/>
      <c r="R17" s="232"/>
      <c r="S17" s="232"/>
      <c r="T17" s="232"/>
      <c r="U17" s="13"/>
      <c r="V17" s="13"/>
      <c r="W17" s="232"/>
      <c r="X17" s="232"/>
      <c r="Y17" s="232"/>
      <c r="Z17" s="232"/>
      <c r="AA17" s="232"/>
      <c r="AB17" s="232"/>
      <c r="AC17" s="232"/>
      <c r="AD17" s="232"/>
      <c r="AE17" s="232"/>
      <c r="AF17" s="232"/>
      <c r="AG17" s="232"/>
      <c r="AH17" s="232"/>
      <c r="AI17" s="232"/>
      <c r="AJ17" s="232"/>
      <c r="AK17" s="232"/>
      <c r="AL17" s="232"/>
      <c r="AM17" s="232"/>
      <c r="AN17" s="232"/>
      <c r="AO17" s="232"/>
      <c r="AP17" s="232"/>
      <c r="AQ17" s="232"/>
      <c r="AR17" s="232"/>
      <c r="AS17" s="232"/>
      <c r="AT17" s="232"/>
      <c r="AU17" s="232"/>
      <c r="AV17" s="232"/>
      <c r="AW17" s="235" t="s">
        <v>41</v>
      </c>
      <c r="AX17" s="235"/>
      <c r="AY17" s="186"/>
      <c r="BA17" s="33"/>
    </row>
    <row r="18" spans="1:59" s="42" customFormat="1" ht="12.75" customHeight="1" x14ac:dyDescent="0.2">
      <c r="A18" s="17"/>
      <c r="B18" s="235" t="s">
        <v>40</v>
      </c>
      <c r="C18" s="235"/>
      <c r="D18" s="235"/>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235" t="s">
        <v>42</v>
      </c>
      <c r="AX18" s="235"/>
      <c r="AY18" s="186"/>
      <c r="BA18" s="33"/>
    </row>
    <row r="19" spans="1:59" ht="4.5" customHeight="1" x14ac:dyDescent="0.2">
      <c r="B19" s="44"/>
      <c r="C19" s="44"/>
      <c r="D19" s="44"/>
      <c r="E19" s="44"/>
      <c r="F19" s="44"/>
      <c r="G19" s="44"/>
      <c r="H19" s="44"/>
      <c r="I19" s="44"/>
      <c r="J19" s="44"/>
      <c r="K19" s="44"/>
      <c r="L19" s="44"/>
      <c r="M19" s="44"/>
      <c r="N19" s="44"/>
      <c r="O19" s="44"/>
      <c r="P19" s="44"/>
      <c r="Q19" s="44"/>
      <c r="R19" s="44"/>
      <c r="S19" s="44"/>
      <c r="T19" s="45"/>
      <c r="U19" s="44"/>
      <c r="V19" s="45"/>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186"/>
      <c r="BA19" s="33"/>
    </row>
    <row r="20" spans="1:59" ht="10.5" customHeight="1" x14ac:dyDescent="0.2">
      <c r="B20" s="13">
        <v>6</v>
      </c>
      <c r="C20" s="16"/>
      <c r="D20" s="14" t="s">
        <v>0</v>
      </c>
      <c r="E20" s="53">
        <v>4139.421304612626</v>
      </c>
      <c r="F20" s="53"/>
      <c r="G20" s="53">
        <v>4251.6334555000003</v>
      </c>
      <c r="H20" s="53"/>
      <c r="I20" s="53">
        <v>4267.7100850757488</v>
      </c>
      <c r="J20" s="53"/>
      <c r="K20" s="53">
        <v>4527.764205444083</v>
      </c>
      <c r="L20" s="53"/>
      <c r="M20" s="53">
        <v>4704.699152109295</v>
      </c>
      <c r="N20" s="53"/>
      <c r="O20" s="53">
        <v>4996.4267610419356</v>
      </c>
      <c r="P20" s="53"/>
      <c r="Q20" s="90">
        <v>3991.2982775418591</v>
      </c>
      <c r="R20" s="54"/>
      <c r="S20" s="53">
        <v>4557.540031653657</v>
      </c>
      <c r="T20" s="53"/>
      <c r="U20" s="53">
        <v>4746.0879342746375</v>
      </c>
      <c r="V20" s="53"/>
      <c r="W20" s="53">
        <v>4639.60518936056</v>
      </c>
      <c r="X20" s="77"/>
      <c r="Y20" s="53">
        <v>4185.8374734837162</v>
      </c>
      <c r="Z20" s="27"/>
      <c r="AA20" s="53">
        <v>4296.2251332960504</v>
      </c>
      <c r="AB20" s="27"/>
      <c r="AC20" s="53">
        <v>4166.0392025233532</v>
      </c>
      <c r="AD20" s="56"/>
      <c r="AE20" s="53">
        <v>4059.671307737518</v>
      </c>
      <c r="AF20" s="56"/>
      <c r="AG20" s="53">
        <v>4212.4238439253513</v>
      </c>
      <c r="AH20" s="108"/>
      <c r="AI20" s="93">
        <v>4546.3231187496058</v>
      </c>
      <c r="AJ20" s="56"/>
      <c r="AK20" s="93">
        <v>4407.5044573104142</v>
      </c>
      <c r="AL20" s="27"/>
      <c r="AM20" s="93">
        <v>4519.8281844587209</v>
      </c>
      <c r="AN20" s="27"/>
      <c r="AO20" s="53">
        <v>4412.9950367649117</v>
      </c>
      <c r="AP20" s="72"/>
      <c r="AQ20" s="53">
        <v>4566.3899744806795</v>
      </c>
      <c r="AR20" s="108"/>
      <c r="AS20" s="93">
        <v>4626.1732475885592</v>
      </c>
      <c r="AT20" s="27"/>
      <c r="AU20" s="53">
        <v>4288.30222228408</v>
      </c>
      <c r="AV20" s="27"/>
      <c r="AW20" s="56"/>
      <c r="AX20" s="14" t="s">
        <v>31</v>
      </c>
      <c r="AY20" s="186"/>
      <c r="BA20" s="33"/>
      <c r="BB20" s="119"/>
    </row>
    <row r="21" spans="1:59" ht="10.5" customHeight="1" x14ac:dyDescent="0.2">
      <c r="B21" s="13">
        <v>7</v>
      </c>
      <c r="C21" s="13"/>
      <c r="D21" s="14" t="s">
        <v>1</v>
      </c>
      <c r="E21" s="53">
        <v>4082.2172277910422</v>
      </c>
      <c r="F21" s="53"/>
      <c r="G21" s="53">
        <v>4252.3310665000008</v>
      </c>
      <c r="H21" s="53"/>
      <c r="I21" s="53">
        <v>4606.9444994496325</v>
      </c>
      <c r="J21" s="53"/>
      <c r="K21" s="53">
        <v>4519.7164493199825</v>
      </c>
      <c r="L21" s="53"/>
      <c r="M21" s="53">
        <v>4775.3225286263332</v>
      </c>
      <c r="N21" s="53"/>
      <c r="O21" s="53">
        <v>5045.5668258167316</v>
      </c>
      <c r="P21" s="53"/>
      <c r="Q21" s="90">
        <v>4285.38816461235</v>
      </c>
      <c r="R21" s="54"/>
      <c r="S21" s="53">
        <v>4938.2842552653055</v>
      </c>
      <c r="T21" s="53"/>
      <c r="U21" s="53">
        <v>4837.5651056109136</v>
      </c>
      <c r="V21" s="53"/>
      <c r="W21" s="53">
        <v>4478.1812773763777</v>
      </c>
      <c r="X21" s="77"/>
      <c r="Y21" s="53">
        <v>4161.6146006274757</v>
      </c>
      <c r="Z21" s="27"/>
      <c r="AA21" s="53">
        <v>4306.1682107078705</v>
      </c>
      <c r="AB21" s="27"/>
      <c r="AC21" s="53">
        <v>4110.7770766668718</v>
      </c>
      <c r="AD21" s="56"/>
      <c r="AE21" s="53">
        <v>4198.8441346319296</v>
      </c>
      <c r="AF21" s="56"/>
      <c r="AG21" s="53">
        <v>4114.4095752009853</v>
      </c>
      <c r="AH21" s="108"/>
      <c r="AI21" s="93">
        <v>4548.6627137980377</v>
      </c>
      <c r="AJ21" s="56"/>
      <c r="AK21" s="93">
        <v>4430.1560629718078</v>
      </c>
      <c r="AL21" s="27"/>
      <c r="AM21" s="93">
        <v>4400.6163192589211</v>
      </c>
      <c r="AN21" s="27"/>
      <c r="AO21" s="53">
        <v>5009.0045783064343</v>
      </c>
      <c r="AP21" s="72"/>
      <c r="AQ21" s="53">
        <v>5017.7343768496876</v>
      </c>
      <c r="AR21" s="108"/>
      <c r="AS21" s="93">
        <v>4471.2784354190098</v>
      </c>
      <c r="AT21" s="27"/>
      <c r="AU21" s="53">
        <v>4636.0365146972254</v>
      </c>
      <c r="AV21" s="27"/>
      <c r="AW21" s="56"/>
      <c r="AX21" s="14" t="s">
        <v>32</v>
      </c>
      <c r="AY21" s="186"/>
      <c r="BA21" s="33"/>
      <c r="BB21" s="119"/>
    </row>
    <row r="22" spans="1:59" ht="10.5" customHeight="1" x14ac:dyDescent="0.2">
      <c r="B22" s="13">
        <v>8</v>
      </c>
      <c r="C22" s="13"/>
      <c r="D22" s="14" t="s">
        <v>2</v>
      </c>
      <c r="E22" s="53">
        <v>3786.6242926867972</v>
      </c>
      <c r="F22" s="53"/>
      <c r="G22" s="53">
        <v>3769.8364195000004</v>
      </c>
      <c r="H22" s="53"/>
      <c r="I22" s="53">
        <v>4127.7707069948092</v>
      </c>
      <c r="J22" s="53"/>
      <c r="K22" s="53">
        <v>4197.3886627235988</v>
      </c>
      <c r="L22" s="53"/>
      <c r="M22" s="53">
        <v>4276.7768633101241</v>
      </c>
      <c r="N22" s="53"/>
      <c r="O22" s="53">
        <v>4458.6208667378251</v>
      </c>
      <c r="P22" s="53"/>
      <c r="Q22" s="90">
        <v>4048.3374063257602</v>
      </c>
      <c r="R22" s="54"/>
      <c r="S22" s="53">
        <v>4541.1275430217074</v>
      </c>
      <c r="T22" s="53"/>
      <c r="U22" s="53">
        <v>4286.7136348677186</v>
      </c>
      <c r="V22" s="53"/>
      <c r="W22" s="53">
        <v>4169.2106444061628</v>
      </c>
      <c r="X22" s="77"/>
      <c r="Y22" s="53">
        <v>3901.5569312038033</v>
      </c>
      <c r="Z22" s="27"/>
      <c r="AA22" s="53">
        <v>3848.4347882103702</v>
      </c>
      <c r="AB22" s="27"/>
      <c r="AC22" s="53">
        <v>3763.8821237164893</v>
      </c>
      <c r="AD22" s="56"/>
      <c r="AE22" s="53">
        <v>3914.5779363588954</v>
      </c>
      <c r="AF22" s="56"/>
      <c r="AG22" s="53">
        <v>4005.0393892701495</v>
      </c>
      <c r="AH22" s="108"/>
      <c r="AI22" s="93">
        <v>4368.3081109134419</v>
      </c>
      <c r="AJ22" s="56"/>
      <c r="AK22" s="93">
        <v>4341.9975582756388</v>
      </c>
      <c r="AL22" s="27"/>
      <c r="AM22" s="93">
        <v>4166.8279104445555</v>
      </c>
      <c r="AN22" s="27"/>
      <c r="AO22" s="53">
        <v>4738.4002609516556</v>
      </c>
      <c r="AP22" s="27"/>
      <c r="AQ22" s="53">
        <v>4637.7069619530139</v>
      </c>
      <c r="AR22" s="108"/>
      <c r="AS22" s="93">
        <v>4265.85112440577</v>
      </c>
      <c r="AT22" s="27"/>
      <c r="AU22" s="53"/>
      <c r="AV22" s="27"/>
      <c r="AW22" s="56"/>
      <c r="AX22" s="14" t="s">
        <v>33</v>
      </c>
      <c r="AY22" s="186"/>
      <c r="BA22" s="33"/>
      <c r="BB22" s="119"/>
    </row>
    <row r="23" spans="1:59" ht="10.5" customHeight="1" x14ac:dyDescent="0.2">
      <c r="B23" s="13">
        <v>9</v>
      </c>
      <c r="C23" s="13"/>
      <c r="D23" s="14" t="s">
        <v>3</v>
      </c>
      <c r="E23" s="53">
        <v>4076.3203183079786</v>
      </c>
      <c r="F23" s="53"/>
      <c r="G23" s="53">
        <v>4271.6508365000009</v>
      </c>
      <c r="H23" s="53"/>
      <c r="I23" s="53">
        <v>4272.4841842539136</v>
      </c>
      <c r="J23" s="53"/>
      <c r="K23" s="53">
        <v>4507.8915786115467</v>
      </c>
      <c r="L23" s="53"/>
      <c r="M23" s="53">
        <v>4891.3766683837675</v>
      </c>
      <c r="N23" s="53"/>
      <c r="O23" s="53">
        <v>4059.828269610146</v>
      </c>
      <c r="P23" s="53"/>
      <c r="Q23" s="90">
        <v>4647.3336721366131</v>
      </c>
      <c r="R23" s="54"/>
      <c r="S23" s="53">
        <v>4807.0771525566588</v>
      </c>
      <c r="T23" s="53"/>
      <c r="U23" s="53">
        <v>4324.0210545962263</v>
      </c>
      <c r="V23" s="53"/>
      <c r="W23" s="53">
        <v>4167.6986792112639</v>
      </c>
      <c r="X23" s="77"/>
      <c r="Y23" s="53">
        <v>4210.1601032873587</v>
      </c>
      <c r="Z23" s="27"/>
      <c r="AA23" s="53">
        <v>4341.6629591955661</v>
      </c>
      <c r="AB23" s="27"/>
      <c r="AC23" s="53">
        <v>4262.7097644294408</v>
      </c>
      <c r="AD23" s="56"/>
      <c r="AE23" s="53">
        <v>4457.584103831532</v>
      </c>
      <c r="AF23" s="56"/>
      <c r="AG23" s="53">
        <v>4413.0362242085257</v>
      </c>
      <c r="AH23" s="108"/>
      <c r="AI23" s="93">
        <v>4679.6467282707154</v>
      </c>
      <c r="AJ23" s="56"/>
      <c r="AK23" s="93">
        <v>4427.1341379361847</v>
      </c>
      <c r="AL23" s="27"/>
      <c r="AM23" s="93">
        <v>4351.8897384524253</v>
      </c>
      <c r="AN23" s="27"/>
      <c r="AO23" s="53">
        <v>4585.3736708639117</v>
      </c>
      <c r="AP23" s="27"/>
      <c r="AQ23" s="53">
        <v>4322.7499744718571</v>
      </c>
      <c r="AR23" s="108"/>
      <c r="AS23" s="93">
        <v>4417.4251377745077</v>
      </c>
      <c r="AT23" s="27"/>
      <c r="AU23" s="53"/>
      <c r="AV23" s="27"/>
      <c r="AW23" s="25"/>
      <c r="AX23" s="14" t="s">
        <v>34</v>
      </c>
      <c r="AY23" s="186"/>
      <c r="BA23" s="33"/>
    </row>
    <row r="24" spans="1:59" ht="6" customHeight="1" x14ac:dyDescent="0.2">
      <c r="B24" s="13"/>
      <c r="C24" s="13"/>
      <c r="D24" s="14"/>
      <c r="E24" s="30"/>
      <c r="F24" s="30"/>
      <c r="G24" s="30"/>
      <c r="H24" s="30"/>
      <c r="I24" s="30"/>
      <c r="J24" s="30"/>
      <c r="K24" s="30"/>
      <c r="L24" s="30"/>
      <c r="M24" s="30"/>
      <c r="N24" s="30"/>
      <c r="O24" s="30"/>
      <c r="P24" s="30"/>
      <c r="Q24" s="91"/>
      <c r="R24" s="30"/>
      <c r="S24" s="30"/>
      <c r="T24" s="89"/>
      <c r="U24" s="30"/>
      <c r="V24" s="89"/>
      <c r="W24" s="30"/>
      <c r="X24" s="77"/>
      <c r="Y24" s="30"/>
      <c r="Z24" s="27"/>
      <c r="AA24" s="30"/>
      <c r="AB24" s="27"/>
      <c r="AC24" s="30"/>
      <c r="AD24" s="27"/>
      <c r="AE24" s="30"/>
      <c r="AF24" s="27"/>
      <c r="AG24" s="30"/>
      <c r="AH24" s="108"/>
      <c r="AI24" s="155"/>
      <c r="AJ24" s="27"/>
      <c r="AK24" s="155"/>
      <c r="AL24" s="27"/>
      <c r="AM24" s="155"/>
      <c r="AN24" s="27"/>
      <c r="AO24" s="30"/>
      <c r="AP24" s="27"/>
      <c r="AQ24" s="30"/>
      <c r="AR24" s="108"/>
      <c r="AS24" s="155"/>
      <c r="AT24" s="27"/>
      <c r="AU24" s="30"/>
      <c r="AV24" s="27"/>
      <c r="AW24" s="25"/>
      <c r="AX24" s="28"/>
      <c r="AY24" s="186"/>
      <c r="BA24" s="33"/>
    </row>
    <row r="25" spans="1:59" ht="11.25" customHeight="1" x14ac:dyDescent="0.2">
      <c r="B25" s="13">
        <v>10</v>
      </c>
      <c r="C25" s="13"/>
      <c r="D25" s="15" t="s">
        <v>14</v>
      </c>
      <c r="E25" s="55">
        <v>16084.583143398442</v>
      </c>
      <c r="F25" s="55"/>
      <c r="G25" s="55">
        <v>16545.451778000002</v>
      </c>
      <c r="H25" s="55"/>
      <c r="I25" s="55">
        <v>17274.909475774104</v>
      </c>
      <c r="J25" s="54"/>
      <c r="K25" s="55">
        <v>17752.760896099211</v>
      </c>
      <c r="L25" s="55"/>
      <c r="M25" s="55">
        <v>18648.17521242952</v>
      </c>
      <c r="N25" s="55"/>
      <c r="O25" s="55">
        <v>18560.442723206637</v>
      </c>
      <c r="P25" s="55"/>
      <c r="Q25" s="92">
        <v>16972.357520616581</v>
      </c>
      <c r="R25" s="54"/>
      <c r="S25" s="55">
        <v>18844.02898249733</v>
      </c>
      <c r="T25" s="55"/>
      <c r="U25" s="55">
        <v>18194.387729349495</v>
      </c>
      <c r="V25" s="55"/>
      <c r="W25" s="55">
        <v>17454.695790354366</v>
      </c>
      <c r="X25" s="77"/>
      <c r="Y25" s="55">
        <v>16459.169108602353</v>
      </c>
      <c r="Z25" s="97"/>
      <c r="AA25" s="55">
        <v>16792.491091409858</v>
      </c>
      <c r="AB25" s="97"/>
      <c r="AC25" s="55">
        <v>16303.408167336154</v>
      </c>
      <c r="AD25" s="97"/>
      <c r="AE25" s="55">
        <v>16630.677482559877</v>
      </c>
      <c r="AF25" s="97"/>
      <c r="AG25" s="55">
        <v>16744.90903260501</v>
      </c>
      <c r="AH25" s="109"/>
      <c r="AI25" s="55">
        <v>18142.940671731802</v>
      </c>
      <c r="AJ25" s="107"/>
      <c r="AK25" s="55">
        <v>17606.792216494043</v>
      </c>
      <c r="AL25" s="97"/>
      <c r="AM25" s="55">
        <v>17439.162152614623</v>
      </c>
      <c r="AN25" s="97"/>
      <c r="AO25" s="55">
        <v>18745.773546886914</v>
      </c>
      <c r="AP25" s="97"/>
      <c r="AQ25" s="55">
        <v>18544.581287755238</v>
      </c>
      <c r="AR25" s="109"/>
      <c r="AS25" s="55">
        <v>17780.727945187849</v>
      </c>
      <c r="AT25" s="97"/>
      <c r="AU25" s="55">
        <v>8924.3387369813063</v>
      </c>
      <c r="AV25" s="97"/>
      <c r="AW25" s="25"/>
      <c r="AX25" s="15" t="s">
        <v>28</v>
      </c>
      <c r="AY25" s="186"/>
      <c r="BA25" s="33"/>
    </row>
    <row r="26" spans="1:59" ht="6" customHeight="1" x14ac:dyDescent="0.2">
      <c r="B26" s="46"/>
      <c r="C26" s="46"/>
      <c r="D26" s="46"/>
      <c r="E26" s="47"/>
      <c r="F26" s="48"/>
      <c r="G26" s="47"/>
      <c r="H26" s="48"/>
      <c r="I26" s="47"/>
      <c r="J26" s="48"/>
      <c r="K26" s="47"/>
      <c r="L26" s="48"/>
      <c r="M26" s="48"/>
      <c r="N26" s="49"/>
      <c r="O26" s="47"/>
      <c r="P26" s="48"/>
      <c r="Q26" s="47"/>
      <c r="R26" s="48"/>
      <c r="S26" s="47"/>
      <c r="T26" s="50"/>
      <c r="U26" s="47"/>
      <c r="V26" s="50"/>
      <c r="W26" s="47"/>
      <c r="X26" s="51"/>
      <c r="Y26" s="47"/>
      <c r="Z26" s="51"/>
      <c r="AA26" s="47"/>
      <c r="AB26" s="51"/>
      <c r="AC26" s="47"/>
      <c r="AD26" s="51"/>
      <c r="AE26" s="47"/>
      <c r="AF26" s="51"/>
      <c r="AG26" s="47"/>
      <c r="AH26" s="51"/>
      <c r="AI26" s="47"/>
      <c r="AJ26" s="51"/>
      <c r="AK26" s="47"/>
      <c r="AL26" s="51"/>
      <c r="AM26" s="47"/>
      <c r="AN26" s="51"/>
      <c r="AO26" s="47"/>
      <c r="AP26" s="51"/>
      <c r="AQ26" s="47"/>
      <c r="AR26" s="51"/>
      <c r="AS26" s="51"/>
      <c r="AT26" s="51"/>
      <c r="AU26" s="51"/>
      <c r="AV26" s="51"/>
      <c r="AW26" s="23"/>
      <c r="AX26" s="46"/>
      <c r="AY26" s="186"/>
    </row>
    <row r="27" spans="1:59" ht="6" customHeight="1" x14ac:dyDescent="0.2">
      <c r="B27" s="28"/>
      <c r="C27" s="28"/>
      <c r="D27" s="28"/>
      <c r="E27" s="29"/>
      <c r="F27" s="30"/>
      <c r="G27" s="29"/>
      <c r="H27" s="30"/>
      <c r="I27" s="29"/>
      <c r="J27" s="30"/>
      <c r="K27" s="29"/>
      <c r="L27" s="30"/>
      <c r="M27" s="30"/>
      <c r="N27" s="31"/>
      <c r="O27" s="29"/>
      <c r="P27" s="30"/>
      <c r="Q27" s="29"/>
      <c r="R27" s="30"/>
      <c r="S27" s="29"/>
      <c r="T27" s="32"/>
      <c r="U27" s="29"/>
      <c r="V27" s="32"/>
      <c r="W27" s="29"/>
      <c r="X27" s="27"/>
      <c r="Y27" s="29"/>
      <c r="Z27" s="27"/>
      <c r="AA27" s="29"/>
      <c r="AB27" s="27"/>
      <c r="AC27" s="29"/>
      <c r="AD27" s="27"/>
      <c r="AE27" s="29"/>
      <c r="AF27" s="27"/>
      <c r="AG27" s="29"/>
      <c r="AH27" s="27"/>
      <c r="AI27" s="29"/>
      <c r="AJ27" s="27"/>
      <c r="AK27" s="29"/>
      <c r="AL27" s="27"/>
      <c r="AM27" s="29"/>
      <c r="AN27" s="27"/>
      <c r="AO27" s="29"/>
      <c r="AP27" s="27"/>
      <c r="AQ27" s="29"/>
      <c r="AR27" s="27"/>
      <c r="AS27" s="27"/>
      <c r="AT27" s="27"/>
      <c r="AU27" s="27"/>
      <c r="AV27" s="27"/>
      <c r="AW27" s="25"/>
      <c r="AX27" s="28"/>
    </row>
    <row r="28" spans="1:59" ht="44.25" customHeight="1" x14ac:dyDescent="0.2">
      <c r="B28" s="236" t="s">
        <v>154</v>
      </c>
      <c r="C28" s="236"/>
      <c r="D28" s="236"/>
      <c r="E28" s="236"/>
      <c r="F28" s="236"/>
      <c r="G28" s="236"/>
      <c r="H28" s="236"/>
      <c r="I28" s="236"/>
      <c r="J28" s="236"/>
      <c r="K28" s="236"/>
      <c r="L28" s="236"/>
      <c r="M28" s="236"/>
      <c r="N28" s="236"/>
      <c r="O28" s="236"/>
      <c r="P28" s="236"/>
      <c r="Q28" s="236"/>
      <c r="R28" s="236"/>
      <c r="S28" s="236"/>
      <c r="T28" s="236"/>
      <c r="U28" s="236"/>
      <c r="V28" s="236"/>
      <c r="W28" s="236"/>
      <c r="X28" s="236"/>
      <c r="Y28" s="236"/>
      <c r="Z28" s="236"/>
      <c r="AA28" s="236"/>
      <c r="AB28" s="236"/>
      <c r="AC28" s="236"/>
      <c r="AD28" s="236"/>
      <c r="AE28" s="236"/>
      <c r="AF28" s="236"/>
      <c r="AG28" s="236"/>
      <c r="AH28" s="236"/>
      <c r="AI28" s="236"/>
      <c r="AJ28" s="236"/>
      <c r="AK28" s="236"/>
      <c r="AL28" s="236"/>
      <c r="AM28" s="236"/>
      <c r="AN28" s="236"/>
      <c r="AO28" s="236"/>
      <c r="AP28" s="236"/>
      <c r="AQ28" s="236"/>
      <c r="AR28" s="236"/>
      <c r="AS28" s="236"/>
      <c r="AT28" s="236"/>
      <c r="AU28" s="236"/>
      <c r="AV28" s="236"/>
      <c r="AW28" s="236"/>
      <c r="AX28" s="236"/>
      <c r="AZ28" s="174"/>
      <c r="BD28" s="117"/>
      <c r="BE28" s="117"/>
      <c r="BF28" s="117"/>
      <c r="BG28" s="117"/>
    </row>
    <row r="29" spans="1:59" ht="18.75" customHeight="1" x14ac:dyDescent="0.2">
      <c r="B29" s="18"/>
      <c r="C29" s="18"/>
      <c r="D29" s="19"/>
      <c r="E29" s="19"/>
      <c r="F29" s="19"/>
      <c r="G29" s="19"/>
      <c r="H29" s="19"/>
      <c r="I29" s="19"/>
      <c r="J29" s="19"/>
      <c r="K29" s="19"/>
      <c r="L29" s="19"/>
    </row>
    <row r="30" spans="1:59" ht="18.75" customHeight="1" x14ac:dyDescent="0.2">
      <c r="B30" s="18"/>
      <c r="C30" s="18"/>
      <c r="D30" s="19"/>
      <c r="E30" s="19"/>
      <c r="F30" s="19"/>
      <c r="G30" s="19"/>
      <c r="H30" s="19"/>
      <c r="I30" s="19"/>
      <c r="J30" s="19"/>
      <c r="K30" s="19"/>
      <c r="L30" s="19"/>
      <c r="AQ30" s="113"/>
      <c r="AS30" s="113"/>
      <c r="AU30" s="113"/>
    </row>
    <row r="31" spans="1:59" ht="18.75" customHeight="1" x14ac:dyDescent="0.2">
      <c r="B31" s="18"/>
      <c r="C31" s="18"/>
      <c r="D31" s="19"/>
      <c r="E31" s="19"/>
      <c r="F31" s="19"/>
      <c r="G31" s="19"/>
      <c r="H31" s="19"/>
      <c r="I31" s="19"/>
      <c r="J31" s="19"/>
      <c r="K31" s="19"/>
      <c r="L31" s="19"/>
      <c r="AQ31" s="113"/>
      <c r="AS31" s="113"/>
      <c r="AU31" s="113"/>
    </row>
    <row r="32" spans="1:59" x14ac:dyDescent="0.2">
      <c r="AQ32" s="113"/>
      <c r="AS32" s="113"/>
      <c r="AU32" s="113"/>
    </row>
    <row r="33" spans="33:47" x14ac:dyDescent="0.2">
      <c r="AQ33" s="113"/>
      <c r="AS33" s="113"/>
      <c r="AU33" s="113"/>
    </row>
    <row r="35" spans="33:47" x14ac:dyDescent="0.2">
      <c r="AG35" s="113"/>
      <c r="AH35" s="113"/>
      <c r="AI35" s="113"/>
      <c r="AJ35" s="113"/>
      <c r="AK35" s="113"/>
      <c r="AL35" s="113"/>
      <c r="AM35" s="113"/>
      <c r="AN35" s="113"/>
      <c r="AO35" s="113"/>
      <c r="AP35" s="113"/>
      <c r="AQ35" s="113"/>
      <c r="AS35" s="113"/>
      <c r="AU35" s="113"/>
    </row>
    <row r="36" spans="33:47" x14ac:dyDescent="0.2">
      <c r="AG36" s="113"/>
      <c r="AH36" s="113"/>
      <c r="AI36" s="113"/>
      <c r="AJ36" s="113"/>
      <c r="AK36" s="113"/>
      <c r="AL36" s="113"/>
      <c r="AM36" s="113"/>
      <c r="AN36" s="113"/>
      <c r="AO36" s="113"/>
      <c r="AP36" s="113"/>
      <c r="AQ36" s="113"/>
    </row>
  </sheetData>
  <mergeCells count="29">
    <mergeCell ref="AU17:AV17"/>
    <mergeCell ref="I17:J17"/>
    <mergeCell ref="M17:N17"/>
    <mergeCell ref="W17:X17"/>
    <mergeCell ref="Y17:Z17"/>
    <mergeCell ref="K17:L17"/>
    <mergeCell ref="AQ17:AR17"/>
    <mergeCell ref="AC17:AD17"/>
    <mergeCell ref="AG17:AH17"/>
    <mergeCell ref="AO17:AP17"/>
    <mergeCell ref="AA17:AB17"/>
    <mergeCell ref="AM17:AN17"/>
    <mergeCell ref="AS17:AT17"/>
    <mergeCell ref="B28:AX28"/>
    <mergeCell ref="B7:D7"/>
    <mergeCell ref="B17:D17"/>
    <mergeCell ref="B6:D6"/>
    <mergeCell ref="E17:F17"/>
    <mergeCell ref="G17:H17"/>
    <mergeCell ref="AW17:AX17"/>
    <mergeCell ref="AE17:AF17"/>
    <mergeCell ref="O17:P17"/>
    <mergeCell ref="B18:D18"/>
    <mergeCell ref="AW6:AX6"/>
    <mergeCell ref="Q17:R17"/>
    <mergeCell ref="S17:T17"/>
    <mergeCell ref="AW18:AX18"/>
    <mergeCell ref="AI17:AJ17"/>
    <mergeCell ref="AK17:AL17"/>
  </mergeCells>
  <pageMargins left="0.70866141732283472" right="0.70866141732283472" top="0.74803149606299213" bottom="0.74803149606299213" header="0.31496062992125984" footer="0.31496062992125984"/>
  <pageSetup paperSize="9" scale="6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19</vt:i4>
      </vt:variant>
      <vt:variant>
        <vt:lpstr>Namngivna områden</vt:lpstr>
      </vt:variant>
      <vt:variant>
        <vt:i4>32</vt:i4>
      </vt:variant>
    </vt:vector>
  </HeadingPairs>
  <TitlesOfParts>
    <vt:vector size="51" baseType="lpstr">
      <vt:lpstr>Titel_Title</vt:lpstr>
      <vt:lpstr>Innehåll_Contents</vt:lpstr>
      <vt:lpstr>Kort om statistiken_In Brief</vt:lpstr>
      <vt:lpstr>Definitioner</vt:lpstr>
      <vt:lpstr>Definitions</vt:lpstr>
      <vt:lpstr>Teckenförklaring_Legends</vt:lpstr>
      <vt:lpstr>Tabell 1</vt:lpstr>
      <vt:lpstr>Tabell 2</vt:lpstr>
      <vt:lpstr>Tabell 3</vt:lpstr>
      <vt:lpstr>Tabell 4</vt:lpstr>
      <vt:lpstr>Tabell 5</vt:lpstr>
      <vt:lpstr>Tabell 6</vt:lpstr>
      <vt:lpstr>Tabell 7</vt:lpstr>
      <vt:lpstr>Tabell 8</vt:lpstr>
      <vt:lpstr>Figur 1</vt:lpstr>
      <vt:lpstr>Figur 2</vt:lpstr>
      <vt:lpstr>Figur 3</vt:lpstr>
      <vt:lpstr>Figur 4</vt:lpstr>
      <vt:lpstr>-RÅDATA_KVARTAL-</vt:lpstr>
      <vt:lpstr>Definitioner!Print_Area</vt:lpstr>
      <vt:lpstr>'Figur 1'!Print_Area</vt:lpstr>
      <vt:lpstr>'Figur 2'!Print_Area</vt:lpstr>
      <vt:lpstr>'Figur 3'!Print_Area</vt:lpstr>
      <vt:lpstr>'Figur 4'!Print_Area</vt:lpstr>
      <vt:lpstr>'Kort om statistiken_In Brief'!Print_Area</vt:lpstr>
      <vt:lpstr>'Tabell 1'!Print_Area</vt:lpstr>
      <vt:lpstr>'Tabell 2'!Print_Area</vt:lpstr>
      <vt:lpstr>'Tabell 3'!Print_Area</vt:lpstr>
      <vt:lpstr>'Tabell 4'!Print_Area</vt:lpstr>
      <vt:lpstr>'Tabell 5'!Print_Area</vt:lpstr>
      <vt:lpstr>'Tabell 6'!Print_Area</vt:lpstr>
      <vt:lpstr>'Tabell 7'!Print_Area</vt:lpstr>
      <vt:lpstr>'Tabell 8'!Print_Area</vt:lpstr>
      <vt:lpstr>Definitioner!Utskriftsområde</vt:lpstr>
      <vt:lpstr>Definitions!Utskriftsområde</vt:lpstr>
      <vt:lpstr>'Figur 1'!Utskriftsområde</vt:lpstr>
      <vt:lpstr>'Figur 2'!Utskriftsområde</vt:lpstr>
      <vt:lpstr>'Figur 3'!Utskriftsområde</vt:lpstr>
      <vt:lpstr>'Figur 4'!Utskriftsområde</vt:lpstr>
      <vt:lpstr>Innehåll_Contents!Utskriftsområde</vt:lpstr>
      <vt:lpstr>'Kort om statistiken_In Brief'!Utskriftsområde</vt:lpstr>
      <vt:lpstr>'Tabell 1'!Utskriftsområde</vt:lpstr>
      <vt:lpstr>'Tabell 2'!Utskriftsområde</vt:lpstr>
      <vt:lpstr>'Tabell 3'!Utskriftsområde</vt:lpstr>
      <vt:lpstr>'Tabell 4'!Utskriftsområde</vt:lpstr>
      <vt:lpstr>'Tabell 5'!Utskriftsområde</vt:lpstr>
      <vt:lpstr>'Tabell 6'!Utskriftsområde</vt:lpstr>
      <vt:lpstr>'Tabell 7'!Utskriftsområde</vt:lpstr>
      <vt:lpstr>'Tabell 8'!Utskriftsområde</vt:lpstr>
      <vt:lpstr>Teckenförklaring_Legends!Utskriftsområde</vt:lpstr>
      <vt:lpstr>Titel_Title!Utskriftsområde</vt:lpstr>
    </vt:vector>
  </TitlesOfParts>
  <Company>Banverket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Roar Hermo</dc:creator>
  <cp:lastModifiedBy>Johan Landin</cp:lastModifiedBy>
  <cp:lastPrinted>2024-03-04T09:21:47Z</cp:lastPrinted>
  <dcterms:created xsi:type="dcterms:W3CDTF">2006-04-04T13:19:40Z</dcterms:created>
  <dcterms:modified xsi:type="dcterms:W3CDTF">2024-09-11T14:34:51Z</dcterms:modified>
</cp:coreProperties>
</file>