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U:\Statistikprodukter\Järnvägstransporter, TK0603\Publiceringstillfällen\2024\Publicering\Kvartal 4\Inför publicering\"/>
    </mc:Choice>
  </mc:AlternateContent>
  <xr:revisionPtr revIDLastSave="0" documentId="13_ncr:1_{E3BC952B-DD24-4A06-BC07-5B837544C78A}" xr6:coauthVersionLast="47" xr6:coauthVersionMax="47" xr10:uidLastSave="{00000000-0000-0000-0000-000000000000}"/>
  <bookViews>
    <workbookView xWindow="-120" yWindow="-120" windowWidth="29040" windowHeight="17520" tabRatio="884" xr2:uid="{00000000-000D-0000-FFFF-FFFF00000000}"/>
  </bookViews>
  <sheets>
    <sheet name="Titel_Title" sheetId="48" r:id="rId1"/>
    <sheet name="Innehåll_Contents" sheetId="56" r:id="rId2"/>
    <sheet name="Kort om statistiken_In Brief" sheetId="52" r:id="rId3"/>
    <sheet name="Definitioner" sheetId="51" r:id="rId4"/>
    <sheet name="Definitions" sheetId="57" r:id="rId5"/>
    <sheet name="Teckenförklaring_Legends" sheetId="55" r:id="rId6"/>
    <sheet name="Tabell 1" sheetId="29" r:id="rId7"/>
    <sheet name="Tabell 2" sheetId="28" r:id="rId8"/>
    <sheet name="Tabell 3" sheetId="30" r:id="rId9"/>
    <sheet name="Tabell 4" sheetId="33" r:id="rId10"/>
    <sheet name="Tabell 5" sheetId="31" r:id="rId11"/>
    <sheet name="Tabell 6" sheetId="36" r:id="rId12"/>
    <sheet name="Tabell 7" sheetId="37" r:id="rId13"/>
    <sheet name="Tabell 8" sheetId="54" r:id="rId14"/>
    <sheet name="Figur 1" sheetId="38" r:id="rId15"/>
    <sheet name="Figur 2" sheetId="39" r:id="rId16"/>
    <sheet name="Figur 3" sheetId="40" r:id="rId17"/>
    <sheet name="Figur 4" sheetId="42" r:id="rId18"/>
    <sheet name="-RÅDATA_KVARTAL-" sheetId="1" state="hidden" r:id="rId19"/>
  </sheets>
  <definedNames>
    <definedName name="Print_Area" localSheetId="3">Definitioner!$A$1:$S$34</definedName>
    <definedName name="Print_Area" localSheetId="4">Definitions!#REF!</definedName>
    <definedName name="Print_Area" localSheetId="14">'Figur 1'!$A$1:$S$43</definedName>
    <definedName name="Print_Area" localSheetId="15">'Figur 2'!$A$1:$S$44</definedName>
    <definedName name="Print_Area" localSheetId="16">'Figur 3'!$A$1:$U$44</definedName>
    <definedName name="Print_Area" localSheetId="17">'Figur 4'!$A$1:$S$44</definedName>
    <definedName name="Print_Area" localSheetId="2">'Kort om statistiken_In Brief'!$A$1:$U$25</definedName>
    <definedName name="Print_Area" localSheetId="6">'Tabell 1'!$B$1:$AX$33</definedName>
    <definedName name="Print_Area" localSheetId="7">'Tabell 2'!$B$1:$AX$30</definedName>
    <definedName name="Print_Area" localSheetId="8">'Tabell 3'!$B$1:$AX$31</definedName>
    <definedName name="Print_Area" localSheetId="9">'Tabell 4'!$B$1:$AX$31</definedName>
    <definedName name="Print_Area" localSheetId="10">'Tabell 5'!$B$1:$AX$30</definedName>
    <definedName name="Print_Area" localSheetId="11">'Tabell 6'!$A$1:$AX$31</definedName>
    <definedName name="Print_Area" localSheetId="12">'Tabell 7'!$A$1:$AY$30</definedName>
    <definedName name="Print_Area" localSheetId="13">'Tabell 8'!$A$1:$AY$27</definedName>
    <definedName name="_xlnm.Print_Area" localSheetId="3">Definitioner!$A$1:$S$34</definedName>
    <definedName name="_xlnm.Print_Area" localSheetId="4">Definitions!$A$1:$S$33</definedName>
    <definedName name="_xlnm.Print_Area" localSheetId="14">'Figur 1'!$A$1:$T$47</definedName>
    <definedName name="_xlnm.Print_Area" localSheetId="15">'Figur 2'!$A$1:$S$47</definedName>
    <definedName name="_xlnm.Print_Area" localSheetId="16">'Figur 3'!$A$1:$U$46</definedName>
    <definedName name="_xlnm.Print_Area" localSheetId="17">'Figur 4'!$A$1:$S$46</definedName>
    <definedName name="_xlnm.Print_Area" localSheetId="1">Innehåll_Contents!$A$1:$E$19</definedName>
    <definedName name="_xlnm.Print_Area" localSheetId="2">'Kort om statistiken_In Brief'!$A$1:$S$23</definedName>
    <definedName name="_xlnm.Print_Area" localSheetId="6">'Tabell 1'!$A$1:$AX$32</definedName>
    <definedName name="_xlnm.Print_Area" localSheetId="7">'Tabell 2'!$A$1:$AX$30</definedName>
    <definedName name="_xlnm.Print_Area" localSheetId="8">'Tabell 3'!$A$1:$BA$30</definedName>
    <definedName name="_xlnm.Print_Area" localSheetId="9">'Tabell 4'!$A$1:$AX$29</definedName>
    <definedName name="_xlnm.Print_Area" localSheetId="10">'Tabell 5'!$A$1:$AX$29</definedName>
    <definedName name="_xlnm.Print_Area" localSheetId="11">'Tabell 6'!$A$1:$BC$31</definedName>
    <definedName name="_xlnm.Print_Area" localSheetId="12">'Tabell 7'!$A$1:$BC$30</definedName>
    <definedName name="_xlnm.Print_Area" localSheetId="13">'Tabell 8'!$A$1:$AX$37</definedName>
    <definedName name="_xlnm.Print_Area" localSheetId="5">Teckenförklaring_Legends!$A$1:$C$12</definedName>
    <definedName name="_xlnm.Print_Area" localSheetId="0">Titel_Title!$A$1:$V$37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91" i="1" l="1"/>
  <c r="AD91" i="1"/>
  <c r="AC91" i="1"/>
  <c r="AB91" i="1"/>
  <c r="AA91" i="1"/>
  <c r="Z91" i="1"/>
  <c r="Y91" i="1"/>
  <c r="X91" i="1"/>
  <c r="W91" i="1"/>
  <c r="V91" i="1"/>
  <c r="U91" i="1"/>
  <c r="T91" i="1"/>
  <c r="S91" i="1"/>
  <c r="R91" i="1"/>
  <c r="C91" i="1"/>
  <c r="B91" i="1"/>
  <c r="A91" i="1"/>
  <c r="A90" i="1"/>
  <c r="A92" i="1"/>
  <c r="A93" i="1"/>
  <c r="A94" i="1"/>
  <c r="A95" i="1"/>
  <c r="A96" i="1"/>
  <c r="A97" i="1"/>
  <c r="R90" i="1"/>
  <c r="T90" i="1"/>
  <c r="U90" i="1"/>
  <c r="V90" i="1"/>
  <c r="W90" i="1"/>
  <c r="X90" i="1"/>
  <c r="Y90" i="1"/>
  <c r="Z90" i="1"/>
  <c r="AA90" i="1"/>
  <c r="AB90" i="1"/>
  <c r="AC90" i="1"/>
  <c r="AD90" i="1"/>
  <c r="AE90" i="1"/>
  <c r="B90" i="1"/>
  <c r="C90" i="1"/>
  <c r="AE89" i="1"/>
  <c r="B89" i="1"/>
  <c r="A89" i="1" s="1"/>
  <c r="C89" i="1"/>
  <c r="R89" i="1"/>
  <c r="T89" i="1"/>
  <c r="U89" i="1"/>
  <c r="V89" i="1"/>
  <c r="W89" i="1"/>
  <c r="X89" i="1"/>
  <c r="Y89" i="1"/>
  <c r="Z89" i="1"/>
  <c r="AA89" i="1"/>
  <c r="AB89" i="1"/>
  <c r="AC89" i="1"/>
  <c r="AD89" i="1"/>
  <c r="D6" i="56"/>
  <c r="AE88" i="1"/>
  <c r="AD88" i="1"/>
  <c r="AC88" i="1"/>
  <c r="AB88" i="1"/>
  <c r="AA88" i="1"/>
  <c r="Z88" i="1"/>
  <c r="Y88" i="1"/>
  <c r="X88" i="1"/>
  <c r="W88" i="1"/>
  <c r="V88" i="1"/>
  <c r="U88" i="1"/>
  <c r="T88" i="1"/>
  <c r="S88" i="1"/>
  <c r="R88" i="1"/>
  <c r="C88" i="1"/>
  <c r="B88" i="1"/>
  <c r="A88" i="1"/>
  <c r="R87" i="1"/>
  <c r="S87" i="1"/>
  <c r="T87" i="1"/>
  <c r="U87" i="1"/>
  <c r="V87" i="1"/>
  <c r="W87" i="1"/>
  <c r="X87" i="1"/>
  <c r="Y87" i="1"/>
  <c r="Z87" i="1"/>
  <c r="AA87" i="1"/>
  <c r="AB87" i="1"/>
  <c r="AC87" i="1"/>
  <c r="AD87" i="1"/>
  <c r="AE87" i="1"/>
  <c r="C87" i="1"/>
  <c r="A87" i="1" s="1"/>
  <c r="B87" i="1"/>
  <c r="A86" i="1"/>
  <c r="B86" i="1"/>
  <c r="C86" i="1"/>
  <c r="R85" i="1"/>
  <c r="S85" i="1"/>
  <c r="T85" i="1"/>
  <c r="U85" i="1"/>
  <c r="V85" i="1"/>
  <c r="W85" i="1"/>
  <c r="X85" i="1"/>
  <c r="Y85" i="1"/>
  <c r="Z85" i="1"/>
  <c r="AA85" i="1"/>
  <c r="AB85" i="1"/>
  <c r="AC85" i="1"/>
  <c r="AD85" i="1"/>
  <c r="AE85" i="1"/>
  <c r="R86" i="1"/>
  <c r="S86" i="1"/>
  <c r="T86" i="1"/>
  <c r="U86" i="1"/>
  <c r="V86" i="1"/>
  <c r="W86" i="1"/>
  <c r="X86" i="1"/>
  <c r="Y86" i="1"/>
  <c r="Z86" i="1"/>
  <c r="AA86" i="1"/>
  <c r="AB86" i="1"/>
  <c r="AC86" i="1"/>
  <c r="AD86" i="1"/>
  <c r="AE86" i="1"/>
  <c r="C85" i="1"/>
  <c r="B85" i="1"/>
  <c r="S90" i="1" l="1"/>
  <c r="S89" i="1"/>
  <c r="AE84" i="1"/>
  <c r="AD84" i="1"/>
  <c r="AC84" i="1"/>
  <c r="AB84" i="1"/>
  <c r="AA84" i="1"/>
  <c r="Z84" i="1"/>
  <c r="Y84" i="1"/>
  <c r="X84" i="1"/>
  <c r="W84" i="1"/>
  <c r="V84" i="1"/>
  <c r="U84" i="1"/>
  <c r="T84" i="1"/>
  <c r="S84" i="1"/>
  <c r="R84" i="1"/>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5" i="1" l="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7" i="56" l="1"/>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84"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68" i="1"/>
  <c r="A80" i="1" l="1"/>
  <c r="B84" i="1"/>
  <c r="A84" i="1" s="1"/>
  <c r="A79" i="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AI6" authorId="1" shapeId="0" xr:uid="{9FD2064D-63BE-42AF-9BD6-5AAF313F3B7D}">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3822ABC9-066C-4D73-BBA8-A97D2B984F35}">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9883FB4D-316B-4AA9-9D1F-FC1911A4074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Fredrik Söderbaum</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716A5A9B-2A1C-490A-A784-A63917BC3C6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AU9" authorId="2" shapeId="0" xr:uid="{6328EA3B-A1B8-460A-8B95-0E2E30830E64}">
      <text>
        <r>
          <rPr>
            <sz val="9"/>
            <color indexed="81"/>
            <rFont val="Tahoma"/>
            <family val="2"/>
          </rPr>
          <t xml:space="preserve">På grund av totalstopp på malmbanan påverkas transporterad godsmängd.
</t>
        </r>
        <r>
          <rPr>
            <i/>
            <sz val="9"/>
            <color indexed="81"/>
            <rFont val="Tahoma"/>
            <family val="2"/>
          </rPr>
          <t>Due to a total stop on the ore railway tonnes carried are affected.</t>
        </r>
      </text>
    </comment>
    <comment ref="AU20" authorId="2" shapeId="0" xr:uid="{AA97F46A-61BA-4806-A5E9-29A97BFBDFA3}">
      <text>
        <r>
          <rPr>
            <sz val="9"/>
            <color indexed="81"/>
            <rFont val="Tahoma"/>
            <family val="2"/>
          </rPr>
          <t xml:space="preserve">På grund av totalstopp på malmbanan påverkas transportarbetet.
</t>
        </r>
        <r>
          <rPr>
            <i/>
            <sz val="9"/>
            <color indexed="81"/>
            <rFont val="Tahoma"/>
            <family val="2"/>
          </rPr>
          <t>Due to a total stop on the ore railway transport performance is affected.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D13B2897-EAFC-4602-AFF0-13B75CF2D67C}">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AI6" authorId="1" shapeId="0" xr:uid="{054B8C77-6154-4D42-94B9-FA5CFBC3CD43}">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sharedStrings.xml><?xml version="1.0" encoding="utf-8"?>
<sst xmlns="http://schemas.openxmlformats.org/spreadsheetml/2006/main" count="592" uniqueCount="182">
  <si>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</si>
  <si>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</si>
  <si>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</si>
  <si>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</si>
  <si>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</si>
  <si>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</si>
  <si>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</si>
  <si>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</si>
  <si>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</si>
  <si>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</si>
  <si>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</si>
  <si>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</si>
  <si>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</si>
  <si>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</si>
  <si>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</si>
  <si>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</si>
  <si>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</si>
  <si>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</si>
  <si>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</si>
  <si>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</si>
  <si>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</si>
  <si>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</si>
  <si>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</si>
  <si>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</si>
  <si>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</si>
  <si>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</si>
  <si>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</si>
  <si>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</si>
  <si>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</si>
  <si>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</si>
  <si>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</si>
  <si>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</si>
  <si>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</si>
  <si>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</si>
  <si>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</si>
  <si>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</si>
  <si>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</si>
  <si>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</si>
  <si>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</si>
  <si>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</si>
  <si>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</si>
  <si>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</si>
  <si>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</si>
  <si>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</si>
  <si>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</si>
  <si>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</si>
  <si>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</si>
  <si>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</si>
  <si>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</si>
  <si>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</si>
  <si>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</si>
  <si>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</si>
  <si>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</si>
  <si>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</si>
  <si>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</si>
  <si>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</si>
  <si>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</si>
  <si>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</si>
  <si>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</si>
  <si>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</si>
  <si>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</si>
  <si>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</si>
  <si>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</si>
  <si>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</si>
  <si>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</si>
  <si>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</si>
  <si>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</si>
  <si>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</si>
  <si>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</si>
  <si>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</si>
  <si>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</si>
  <si>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</si>
  <si>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</si>
  <si>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</si>
  <si>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</si>
  <si>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</si>
  <si>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</si>
  <si>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t>Fredrik Söderbaum</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</si>
  <si>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</si>
  <si>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</si>
  <si>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</si>
  <si>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</si>
  <si>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</si>
  <si>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</si>
  <si>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</si>
  <si>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</si>
  <si>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</si>
  <si>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</si>
  <si>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</si>
  <si>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</si>
  <si>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</si>
  <si>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</si>
  <si>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</si>
  <si>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</si>
  <si>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</si>
  <si>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</si>
  <si>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</si>
  <si>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</si>
  <si>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</si>
  <si>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</si>
  <si>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</si>
  <si>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</si>
  <si>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</si>
  <si>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</si>
  <si>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</si>
  <si>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</si>
  <si>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</si>
  <si>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</si>
  <si>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</si>
  <si>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</si>
  <si>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</si>
  <si>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</si>
  <si>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</si>
  <si>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</si>
  <si>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</si>
  <si>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</si>
  <si>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</si>
  <si>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</si>
  <si>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</si>
  <si>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</si>
  <si>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</si>
  <si>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</si>
  <si>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</si>
  <si>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</si>
  <si>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</si>
  <si>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</si>
  <si>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</si>
  <si>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</si>
  <si>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</si>
  <si>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</si>
  <si>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</si>
  <si>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</si>
  <si>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</si>
  <si>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</si>
  <si>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</si>
  <si>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</si>
  <si>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</si>
  <si>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</si>
  <si>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</si>
  <si>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</si>
  <si>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</si>
  <si>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</si>
  <si>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</si>
  <si>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</si>
  <si>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</si>
  <si>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</si>
  <si>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t>Kort om statistiken/The Statistics in Brief</t>
  </si>
  <si>
    <r>
      <t>Kontaktpersoner Trafikanalys: / Contact persons:</t>
    </r>
    <r>
      <rPr>
        <b/>
        <i/>
        <sz val="10"/>
        <rFont val="Arial"/>
        <family val="2"/>
      </rPr>
      <t xml:space="preserve"> </t>
    </r>
  </si>
  <si>
    <t>tel: 010-414 42 23. e-post: fredrik.soderbaum@trafa.se</t>
  </si>
  <si>
    <t>Anders Jäder</t>
  </si>
  <si>
    <t>tel: 010-414 42 30, e-post: anders.jader@trafa.se</t>
  </si>
  <si>
    <r>
      <t xml:space="preserve">2023 </t>
    </r>
    <r>
      <rPr>
        <b/>
        <vertAlign val="superscript"/>
        <sz val="8"/>
        <rFont val="Arial"/>
        <family val="2"/>
      </rPr>
      <t>1</t>
    </r>
  </si>
  <si>
    <r>
      <rPr>
        <vertAlign val="superscript"/>
        <sz val="8"/>
        <rFont val="Arial"/>
        <family val="2"/>
      </rPr>
      <t>1</t>
    </r>
    <r>
      <rPr>
        <sz val="8"/>
        <rFont val="Arial"/>
        <family val="2"/>
      </rPr>
      <t xml:space="preserve"> Statistiken från och med 2023 är inte jämförbar med tidigare år på grund av en definitionsförändring för malmtransporter. Mer information om förändringen finns i kvalitetsdeklarationen.
</t>
    </r>
    <r>
      <rPr>
        <i/>
        <sz val="8"/>
        <rFont val="Arial"/>
        <family val="2"/>
      </rPr>
      <t xml:space="preserve">  Due to a change in definition, data from 2023 are not comparable with previous years.</t>
    </r>
  </si>
  <si>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företag mindre mängder malm. Dessa transporter ingår ej i redovisningsgruppen </t>
    </r>
    <r>
      <rPr>
        <i/>
        <sz val="10"/>
        <rFont val="Arial"/>
        <family val="2"/>
      </rPr>
      <t>malm på malmbanan</t>
    </r>
    <r>
      <rPr>
        <sz val="10"/>
        <rFont val="Arial"/>
        <family val="2"/>
      </rPr>
      <t>.</t>
    </r>
  </si>
  <si>
    <t>Definitions</t>
  </si>
  <si>
    <t>Railway transport</t>
  </si>
  <si>
    <t>The movement of freight or passengers using railway vehicles on a defined railway network. The statistics cover commercial transport for which companies collect revenue, on Swedish Transport Administration railway facilities, the Arlanda Line, the Inland Line, the Roslagsbanan Line and the Saltsjöbanan Line. Museum activities and service transport performed by railway undertakings in order to meet their internal requirements are not included.</t>
  </si>
  <si>
    <t>Journeys</t>
  </si>
  <si>
    <t>A journey extends from the location where the passenger boards a railway vehicle to the location where the passenger alights a railway vehicle to change the mode of transport or end the journey. Switching between railway vehicles is not counted as boarding and alighting, so a journey may comprise a number of partial journeys. A partial journey extends from the location where the passenger boards a railway vehicle to the location where the passenger alights that same railway vehicle (some other statistics refer to this partial journey as “boarding”).</t>
  </si>
  <si>
    <t>Goods transport</t>
  </si>
  <si>
    <t>The goods transport volume is deemed to include the weight of freight including the weight of any packaging and pallets and the tare weight (empty weight) of containers, swap bodies and semitrailers. The goods in tonnes carried is referred to as net tonnes in some other contexts. The load indicated is the actual invoiced weight of the freight, including load carriers, that is transported commercially on Swedish lines.</t>
  </si>
  <si>
    <t>For passenger transport by railway, transport performance is calculated as the number of journeys times the total distance transported in kilometres. The unit of passenger transport performance is the passenger-kilometre, which corresponds to the transport of one person over one kilometre. Passenger-kilometres on foreign routes are not included.</t>
  </si>
  <si>
    <t xml:space="preserve">Goods transport performance </t>
  </si>
  <si>
    <t>For goods transport by railway, the transport performance is calculated as the goods volume times the total distance transported in kilometres. The unit of freight transport work is the tonne-kilometre, which corresponds to the transport of one tonne over one kilometre. Tonne-kilometres on foreign routes are not included.</t>
  </si>
  <si>
    <t>Train-kilometres</t>
  </si>
  <si>
    <t>For passenger and goods transport by railway, train-kilometres are calculated as the sum of the distances travelled by all trains, in kilometres. One train-kilometre corresponds to a train that has travelled one kilometre. Train-kilometres on foreign routes are not included.</t>
  </si>
  <si>
    <t>Ore on the Ore Railway</t>
  </si>
  <si>
    <t>The tables and figures for goods transport by railway show the tonnes carried and transport performance with and without all freight transport by LKAB Malmtrafik AB on the Ore Railway, although the table and figure headings refer only to ore transport. Due to a change of available information, data from 2023 are not comparable with previous years. From 2023 Ore on the Ore Railway includes all goods transported and transport performance on the Ore Railway, as reported by LKAB Malmtrafik AB. Other transport of ore is reported on other lines in the table starting in 2023.</t>
  </si>
  <si>
    <t>Transit refers to railway transport both starting and ending outside Sweden but travelling within Sweden’s borders for some part of the journey. Reported under International.</t>
  </si>
  <si>
    <t>Domestic</t>
  </si>
  <si>
    <t>“Domestic” refers to railway transport starting and ending in Sweden.</t>
  </si>
  <si>
    <t>International</t>
  </si>
  <si>
    <t>“International” refers to railway transport either starting or ending outside Sweden, as well as transit. Transport performance for international transport operations is calculated only for that part of the transport taking place in Sweden.</t>
  </si>
  <si>
    <t>Rolling four quarters</t>
  </si>
  <si>
    <t>The sum of the last four quarters.</t>
  </si>
  <si>
    <t>Totals do not always match the sub-items exactly. This is due to rounding in the sub-items.</t>
  </si>
  <si>
    <t>Järnvägstransporter 2024 kvartal 4</t>
  </si>
  <si>
    <t>Railway transport 2024 quarter 4</t>
  </si>
  <si>
    <r>
      <t xml:space="preserve">Publiceringsdatum: </t>
    </r>
    <r>
      <rPr>
        <sz val="10"/>
        <rFont val="Arial"/>
        <family val="2"/>
      </rPr>
      <t>2025-03-14</t>
    </r>
    <r>
      <rPr>
        <b/>
        <sz val="10"/>
        <rFont val="Arial"/>
        <family val="2"/>
      </rPr>
      <t xml:space="preserve"> / Date of publication: </t>
    </r>
    <r>
      <rPr>
        <sz val="10"/>
        <rFont val="Arial"/>
        <family val="2"/>
      </rPr>
      <t>March 14, 2025</t>
    </r>
  </si>
  <si>
    <t>Statistik 2025:7</t>
  </si>
  <si>
    <t>Figur 1. Persontransporter på järnväg, resor. Miljoner resor.</t>
  </si>
  <si>
    <t>Figure 1. Passenger transport by railway, journeys. Journeys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</si>
</sst>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0000"/>
    <numFmt numFmtId="167" formatCode="#,##0.00000"/>
  </numFmts>
  <fonts count="48">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b/>
      <sz val="9.5"/>
      <name val="Arial"/>
      <family val="2"/>
    </font>
    <font>
      <sz val="10"/>
      <name val="Arial"/>
      <family val="2"/>
    </font>
    <font>
      <sz val="8"/>
      <name val="Verdana"/>
      <family val="2"/>
    </font>
    <font>
      <sz val="8"/>
      <color rgb="FFFF0000"/>
      <name val="Arial"/>
      <family val="2"/>
    </font>
    <font>
      <sz val="11"/>
      <name val="Arial"/>
      <family val="2"/>
    </font>
    <font>
      <b/>
      <i/>
      <sz val="10"/>
      <name val="Arial"/>
      <family val="2"/>
    </font>
    <font>
      <sz val="10"/>
      <color rgb="FFFF0000"/>
      <name val="Arial"/>
      <family val="2"/>
    </font>
    <font>
      <i/>
      <sz val="9"/>
      <color indexed="81"/>
      <name val="Tahoma"/>
      <family val="2"/>
    </font>
    <font>
      <b/>
      <sz val="16"/>
      <color theme="0"/>
      <name val="Tahoma"/>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3">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39" fillId="0" borderId="0"/>
    <xf numFmtId="0" fontId="40" fillId="0" borderId="0"/>
    <xf numFmtId="0" fontId="23"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272">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3" fontId="25" fillId="2" borderId="0" xfId="0" applyNumberFormat="1" applyFont="1" applyFill="1" applyAlignment="1">
      <alignment vertical="center"/>
    </xf>
    <xf numFmtId="3" fontId="26" fillId="2" borderId="0" xfId="0" applyNumberFormat="1" applyFont="1" applyFill="1" applyAlignment="1">
      <alignment vertical="center"/>
    </xf>
    <xf numFmtId="165"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8"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39" fillId="2" borderId="0" xfId="8" applyFill="1"/>
    <xf numFmtId="0" fontId="39"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1"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6" fontId="25" fillId="2" borderId="0" xfId="0"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7" fontId="27" fillId="2" borderId="0" xfId="0" applyNumberFormat="1" applyFont="1" applyFill="1" applyAlignment="1">
      <alignment vertical="center"/>
    </xf>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0" borderId="0" xfId="11" applyFont="1"/>
    <xf numFmtId="0" fontId="1" fillId="2" borderId="2" xfId="0"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0" fontId="1" fillId="2" borderId="0" xfId="5" applyFill="1"/>
    <xf numFmtId="0" fontId="12" fillId="2" borderId="0" xfId="5" applyFont="1" applyFill="1" applyAlignment="1">
      <alignment vertical="top"/>
    </xf>
    <xf numFmtId="0" fontId="14" fillId="2" borderId="0" xfId="5" applyFont="1" applyFill="1" applyAlignment="1">
      <alignment vertical="top"/>
    </xf>
    <xf numFmtId="0" fontId="30" fillId="2" borderId="0" xfId="5" applyFont="1" applyFill="1" applyAlignment="1">
      <alignment vertical="top"/>
    </xf>
    <xf numFmtId="0" fontId="1" fillId="2" borderId="2" xfId="5" applyFill="1" applyBorder="1"/>
    <xf numFmtId="0" fontId="2" fillId="4" borderId="0" xfId="1" applyFill="1" applyAlignment="1" applyProtection="1">
      <alignment horizontal="left" vertical="top" wrapText="1"/>
    </xf>
    <xf numFmtId="1" fontId="25" fillId="2" borderId="0" xfId="4" applyNumberFormat="1" applyFont="1" applyFill="1" applyBorder="1" applyAlignment="1">
      <alignment vertical="center"/>
    </xf>
    <xf numFmtId="0" fontId="1" fillId="2" borderId="0" xfId="0" quotePrefix="1" applyFont="1" applyFill="1" applyAlignment="1">
      <alignment vertical="center"/>
    </xf>
    <xf numFmtId="3" fontId="42" fillId="2" borderId="0" xfId="0" applyNumberFormat="1" applyFont="1" applyFill="1" applyAlignment="1">
      <alignment vertical="center"/>
    </xf>
    <xf numFmtId="9" fontId="25" fillId="2" borderId="0" xfId="12" applyFont="1" applyFill="1" applyBorder="1" applyAlignment="1">
      <alignment vertical="center"/>
    </xf>
    <xf numFmtId="2" fontId="6" fillId="0" borderId="0" xfId="0" applyNumberFormat="1" applyFont="1"/>
    <xf numFmtId="0" fontId="46" fillId="3" borderId="0" xfId="0" applyFont="1" applyFill="1" applyAlignment="1">
      <alignment horizontal="center" vertical="center"/>
    </xf>
    <xf numFmtId="0" fontId="47" fillId="3" borderId="0" xfId="0" applyFont="1" applyFill="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2" fillId="2" borderId="0" xfId="1" applyFill="1" applyAlignment="1" applyProtection="1"/>
    <xf numFmtId="0" fontId="2" fillId="2" borderId="0" xfId="1" applyFill="1" applyBorder="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44" fillId="0" borderId="0" xfId="0" applyFont="1" applyAlignment="1">
      <alignment vertical="top" wrapText="1"/>
    </xf>
    <xf numFmtId="0" fontId="41" fillId="0" borderId="0" xfId="0" applyFont="1" applyAlignment="1">
      <alignmen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9" fillId="2" borderId="0" xfId="0" applyFont="1" applyFill="1" applyAlignment="1">
      <alignment horizontal="center"/>
    </xf>
    <xf numFmtId="0" fontId="15" fillId="2" borderId="0" xfId="0" applyFont="1" applyFill="1" applyAlignment="1">
      <alignment horizontal="center" vertical="top"/>
    </xf>
    <xf numFmtId="0" fontId="1" fillId="2" borderId="0" xfId="0" applyFont="1" applyFill="1" applyAlignment="1">
      <alignment vertical="top" wrapText="1"/>
    </xf>
    <xf numFmtId="0" fontId="0" fillId="0" borderId="0" xfId="0" applyAlignment="1">
      <alignment vertical="top" wrapText="1"/>
    </xf>
    <xf numFmtId="0" fontId="14" fillId="2" borderId="0" xfId="5" applyFont="1" applyFill="1" applyAlignment="1">
      <alignment vertical="top" wrapText="1"/>
    </xf>
    <xf numFmtId="0" fontId="1" fillId="0" borderId="0" xfId="5" applyAlignment="1">
      <alignment vertical="top" wrapText="1"/>
    </xf>
    <xf numFmtId="0" fontId="5" fillId="3" borderId="0" xfId="5" applyFont="1" applyFill="1" applyAlignment="1">
      <alignment horizontal="center" vertical="center"/>
    </xf>
    <xf numFmtId="0" fontId="1" fillId="3" borderId="0" xfId="5" applyFill="1" applyAlignment="1">
      <alignment horizontal="center" vertical="center"/>
    </xf>
    <xf numFmtId="0" fontId="1" fillId="2" borderId="0" xfId="5" applyFill="1" applyAlignment="1">
      <alignment vertical="top" wrapText="1"/>
    </xf>
    <xf numFmtId="0" fontId="5" fillId="3" borderId="0" xfId="6" applyFont="1" applyFill="1" applyAlignment="1">
      <alignment horizontal="center" vertical="center"/>
    </xf>
    <xf numFmtId="0" fontId="9" fillId="2" borderId="0" xfId="0"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9" fillId="2" borderId="0" xfId="0" applyFont="1" applyFill="1" applyAlignment="1">
      <alignment vertical="center"/>
    </xf>
    <xf numFmtId="3" fontId="9" fillId="2" borderId="0" xfId="0" applyNumberFormat="1" applyFont="1" applyFill="1" applyAlignment="1">
      <alignment horizontal="center" vertical="center"/>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6"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0" fontId="16" fillId="2" borderId="0" xfId="0" applyFont="1" applyFill="1" applyBorder="1" applyAlignment="1">
      <alignment horizontal="center" vertical="center"/>
    </xf>
    <xf numFmtId="0" fontId="1" fillId="2" borderId="0" xfId="0" applyFont="1" applyFill="1" applyBorder="1" applyAlignment="1">
      <alignment horizontal="right" vertical="center"/>
    </xf>
    <xf numFmtId="0" fontId="25" fillId="2" borderId="0" xfId="0" applyFont="1" applyFill="1" applyBorder="1" applyAlignment="1">
      <alignment horizontal="right" vertical="center"/>
    </xf>
    <xf numFmtId="0" fontId="1" fillId="2" borderId="0" xfId="0" applyFont="1" applyFill="1" applyBorder="1" applyAlignment="1">
      <alignment vertical="center"/>
    </xf>
    <xf numFmtId="0" fontId="16" fillId="2" borderId="0" xfId="0" applyFont="1" applyFill="1" applyBorder="1" applyAlignment="1">
      <alignment vertical="center"/>
    </xf>
    <xf numFmtId="0" fontId="1"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1" fillId="2" borderId="0" xfId="0" applyNumberFormat="1" applyFont="1" applyFill="1" applyBorder="1" applyAlignment="1">
      <alignment horizontal="right" vertical="center"/>
    </xf>
    <xf numFmtId="3" fontId="17"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17" fillId="2" borderId="0" xfId="0" applyFont="1" applyFill="1" applyBorder="1" applyAlignment="1">
      <alignment horizontal="right"/>
    </xf>
    <xf numFmtId="3" fontId="17" fillId="2" borderId="0" xfId="0" applyNumberFormat="1" applyFont="1" applyFill="1" applyBorder="1" applyAlignment="1">
      <alignment vertical="center"/>
    </xf>
    <xf numFmtId="1" fontId="1" fillId="2" borderId="0" xfId="0" applyNumberFormat="1" applyFont="1" applyFill="1" applyBorder="1" applyAlignment="1">
      <alignment horizontal="right" vertical="center"/>
    </xf>
    <xf numFmtId="1" fontId="17" fillId="2" borderId="0" xfId="0" applyNumberFormat="1" applyFont="1" applyFill="1" applyBorder="1" applyAlignment="1">
      <alignment horizontal="right" vertical="center"/>
    </xf>
    <xf numFmtId="0" fontId="1" fillId="2" borderId="0" xfId="0" quotePrefix="1" applyFont="1" applyFill="1" applyBorder="1" applyAlignment="1">
      <alignment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1" fontId="11"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3" fontId="35" fillId="2" borderId="0" xfId="0" applyNumberFormat="1" applyFont="1" applyFill="1" applyBorder="1" applyAlignment="1">
      <alignment horizontal="left" vertical="center"/>
    </xf>
    <xf numFmtId="0" fontId="35" fillId="2" borderId="0" xfId="0" applyFont="1" applyFill="1" applyBorder="1" applyAlignment="1">
      <alignment horizontal="right"/>
    </xf>
    <xf numFmtId="3" fontId="11" fillId="0" borderId="0" xfId="0" applyNumberFormat="1" applyFont="1" applyBorder="1" applyAlignment="1">
      <alignment horizontal="right" vertical="center"/>
    </xf>
    <xf numFmtId="1" fontId="1" fillId="2" borderId="0" xfId="0" applyNumberFormat="1" applyFont="1" applyFill="1" applyBorder="1" applyAlignment="1">
      <alignment vertical="center"/>
    </xf>
    <xf numFmtId="1" fontId="1"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64" fontId="1" fillId="2" borderId="0" xfId="0" applyNumberFormat="1" applyFont="1" applyFill="1" applyBorder="1" applyAlignment="1">
      <alignment vertical="center"/>
    </xf>
    <xf numFmtId="3" fontId="11" fillId="2" borderId="0" xfId="0" applyNumberFormat="1" applyFont="1" applyFill="1" applyBorder="1" applyAlignment="1">
      <alignment vertical="center"/>
    </xf>
    <xf numFmtId="0" fontId="1" fillId="2" borderId="0" xfId="0" applyFont="1" applyFill="1" applyBorder="1" applyAlignment="1">
      <alignment horizontal="left" vertical="center"/>
    </xf>
    <xf numFmtId="164" fontId="1" fillId="2" borderId="0" xfId="0" applyNumberFormat="1" applyFont="1" applyFill="1" applyBorder="1" applyAlignment="1">
      <alignment horizontal="right" vertical="center"/>
    </xf>
    <xf numFmtId="164" fontId="25" fillId="2" borderId="0" xfId="0" applyNumberFormat="1" applyFont="1" applyFill="1" applyBorder="1" applyAlignment="1">
      <alignment vertical="center"/>
    </xf>
  </cellXfs>
  <cellStyles count="13">
    <cellStyle name="Hyperlänk" xfId="1" builtinId="8"/>
    <cellStyle name="Hyperlänk 2" xfId="10" xr:uid="{00000000-0005-0000-0000-000001000000}"/>
    <cellStyle name="Normal" xfId="0" builtinId="0"/>
    <cellStyle name="Normal 2" xfId="2" xr:uid="{00000000-0005-0000-0000-000003000000}"/>
    <cellStyle name="Normal 2 2" xfId="11" xr:uid="{5087B6CA-88B7-4CF0-B742-A28E7C80D7AC}"/>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 name="Procent 2 2" xfId="12" xr:uid="{76131367-37F9-4573-9354-BBEF658E945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'-RÅDATA_KVARTAL-'!$A$75:$A$91</c:f>
              <c:strCache>
                <c:ptCount val="17"/>
                <c:pt idx="0">
                  <c:v>2020 Kvartal 4</c:v>
                </c:pt>
                <c:pt idx="1">
                  <c:v>2021 Kvartal 1</c:v>
                </c:pt>
                <c:pt idx="2">
                  <c:v>2021 Kvartal 2</c:v>
                </c:pt>
                <c:pt idx="3">
                  <c:v>2021 Kvartal 3</c:v>
                </c:pt>
                <c:pt idx="4">
                  <c:v>2021 Kvartal 4</c:v>
                </c:pt>
                <c:pt idx="5">
                  <c:v>2022 Kvartal 1</c:v>
                </c:pt>
                <c:pt idx="6">
                  <c:v>2022 Kvartal 2</c:v>
                </c:pt>
                <c:pt idx="7">
                  <c:v>2022 Kvartal 3</c:v>
                </c:pt>
                <c:pt idx="8">
                  <c:v>2022 Kvartal 4</c:v>
                </c:pt>
                <c:pt idx="9">
                  <c:v>2023 Kvartal 1</c:v>
                </c:pt>
                <c:pt idx="10">
                  <c:v>2023 Kvartal 2</c:v>
                </c:pt>
                <c:pt idx="11">
                  <c:v>2023 Kvartal 3</c:v>
                </c:pt>
                <c:pt idx="12">
                  <c:v>2023 Kvartal 4</c:v>
                </c:pt>
                <c:pt idx="13">
                  <c:v>2024 Kvartal 1</c:v>
                </c:pt>
                <c:pt idx="14">
                  <c:v>2024 Kvartal 2</c:v>
                </c:pt>
                <c:pt idx="15">
                  <c:v>2024 Kvartal 3</c:v>
                </c:pt>
                <c:pt idx="16">
                  <c:v>2024 Kvartal 4</c:v>
                </c:pt>
              </c:strCache>
            </c:strRef>
          </c:cat>
          <c:val>
            <c:numRef>
              <c:f>'-RÅDATA_KVARTAL-'!$H$75:$H$91</c:f>
              <c:numCache>
                <c:formatCode>#,##0</c:formatCode>
                <c:ptCount val="17"/>
                <c:pt idx="0">
                  <c:v>37.175369211880714</c:v>
                </c:pt>
                <c:pt idx="1">
                  <c:v>31.339034458073513</c:v>
                </c:pt>
                <c:pt idx="2">
                  <c:v>35.756635547307773</c:v>
                </c:pt>
                <c:pt idx="3">
                  <c:v>42.644905138174245</c:v>
                </c:pt>
                <c:pt idx="4">
                  <c:v>54.749899430310471</c:v>
                </c:pt>
                <c:pt idx="5">
                  <c:v>50.150031772409463</c:v>
                </c:pt>
                <c:pt idx="6">
                  <c:v>65.430410650938398</c:v>
                </c:pt>
                <c:pt idx="7">
                  <c:v>61.753068476445648</c:v>
                </c:pt>
                <c:pt idx="8">
                  <c:v>66.638624316056408</c:v>
                </c:pt>
                <c:pt idx="9">
                  <c:v>62.133600889177814</c:v>
                </c:pt>
                <c:pt idx="10">
                  <c:v>60.240595460800122</c:v>
                </c:pt>
                <c:pt idx="11">
                  <c:v>58.0766196748908</c:v>
                </c:pt>
                <c:pt idx="12">
                  <c:v>62.991152370900465</c:v>
                </c:pt>
                <c:pt idx="13">
                  <c:v>60.62263399064026</c:v>
                </c:pt>
                <c:pt idx="14">
                  <c:v>64.907120120267081</c:v>
                </c:pt>
                <c:pt idx="15">
                  <c:v>62.869500481119601</c:v>
                </c:pt>
                <c:pt idx="16">
                  <c:v>66.258894413227182</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'-RÅDATA_KVARTAL-'!$A$75:$A$91</c:f>
              <c:strCache>
                <c:ptCount val="17"/>
                <c:pt idx="0">
                  <c:v>2020 Kvartal 4</c:v>
                </c:pt>
                <c:pt idx="1">
                  <c:v>2021 Kvartal 1</c:v>
                </c:pt>
                <c:pt idx="2">
                  <c:v>2021 Kvartal 2</c:v>
                </c:pt>
                <c:pt idx="3">
                  <c:v>2021 Kvartal 3</c:v>
                </c:pt>
                <c:pt idx="4">
                  <c:v>2021 Kvartal 4</c:v>
                </c:pt>
                <c:pt idx="5">
                  <c:v>2022 Kvartal 1</c:v>
                </c:pt>
                <c:pt idx="6">
                  <c:v>2022 Kvartal 2</c:v>
                </c:pt>
                <c:pt idx="7">
                  <c:v>2022 Kvartal 3</c:v>
                </c:pt>
                <c:pt idx="8">
                  <c:v>2022 Kvartal 4</c:v>
                </c:pt>
                <c:pt idx="9">
                  <c:v>2023 Kvartal 1</c:v>
                </c:pt>
                <c:pt idx="10">
                  <c:v>2023 Kvartal 2</c:v>
                </c:pt>
                <c:pt idx="11">
                  <c:v>2023 Kvartal 3</c:v>
                </c:pt>
                <c:pt idx="12">
                  <c:v>2023 Kvartal 4</c:v>
                </c:pt>
                <c:pt idx="13">
                  <c:v>2024 Kvartal 1</c:v>
                </c:pt>
                <c:pt idx="14">
                  <c:v>2024 Kvartal 2</c:v>
                </c:pt>
                <c:pt idx="15">
                  <c:v>2024 Kvartal 3</c:v>
                </c:pt>
                <c:pt idx="16">
                  <c:v>2024 Kvartal 4</c:v>
                </c:pt>
              </c:strCache>
            </c:strRef>
          </c:cat>
          <c:val>
            <c:numRef>
              <c:f>'-RÅDATA_KVARTAL-'!$V$75:$V$91</c:f>
              <c:numCache>
                <c:formatCode>#,##0</c:formatCode>
                <c:ptCount val="17"/>
                <c:pt idx="0">
                  <c:v>169.162998966587</c:v>
                </c:pt>
                <c:pt idx="1">
                  <c:v>137.39301017434775</c:v>
                </c:pt>
                <c:pt idx="2">
                  <c:v>142.52571574520937</c:v>
                </c:pt>
                <c:pt idx="3">
                  <c:v>146.91594435543624</c:v>
                </c:pt>
                <c:pt idx="4">
                  <c:v>164.49047457386601</c:v>
                </c:pt>
                <c:pt idx="5">
                  <c:v>183.30147188820195</c:v>
                </c:pt>
                <c:pt idx="6">
                  <c:v>212.97524699183256</c:v>
                </c:pt>
                <c:pt idx="7">
                  <c:v>232.08341033010396</c:v>
                </c:pt>
                <c:pt idx="8">
                  <c:v>243.9721352158499</c:v>
                </c:pt>
                <c:pt idx="9">
                  <c:v>255.95570433261827</c:v>
                </c:pt>
                <c:pt idx="10">
                  <c:v>250.76588914247998</c:v>
                </c:pt>
                <c:pt idx="11">
                  <c:v>247.08944034092517</c:v>
                </c:pt>
                <c:pt idx="12">
                  <c:v>243.44196839576921</c:v>
                </c:pt>
                <c:pt idx="13">
                  <c:v>241.93100149723165</c:v>
                </c:pt>
                <c:pt idx="14">
                  <c:v>246.59752615669859</c:v>
                </c:pt>
                <c:pt idx="15">
                  <c:v>251.39040696292739</c:v>
                </c:pt>
                <c:pt idx="16">
                  <c:v>254.6581490052541</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'-RÅDATA_KVARTAL-'!$A$75:$A$91</c:f>
              <c:strCache>
                <c:ptCount val="17"/>
                <c:pt idx="0">
                  <c:v>2020 Kvartal 4</c:v>
                </c:pt>
                <c:pt idx="1">
                  <c:v>2021 Kvartal 1</c:v>
                </c:pt>
                <c:pt idx="2">
                  <c:v>2021 Kvartal 2</c:v>
                </c:pt>
                <c:pt idx="3">
                  <c:v>2021 Kvartal 3</c:v>
                </c:pt>
                <c:pt idx="4">
                  <c:v>2021 Kvartal 4</c:v>
                </c:pt>
                <c:pt idx="5">
                  <c:v>2022 Kvartal 1</c:v>
                </c:pt>
                <c:pt idx="6">
                  <c:v>2022 Kvartal 2</c:v>
                </c:pt>
                <c:pt idx="7">
                  <c:v>2022 Kvartal 3</c:v>
                </c:pt>
                <c:pt idx="8">
                  <c:v>2022 Kvartal 4</c:v>
                </c:pt>
                <c:pt idx="9">
                  <c:v>2023 Kvartal 1</c:v>
                </c:pt>
                <c:pt idx="10">
                  <c:v>2023 Kvartal 2</c:v>
                </c:pt>
                <c:pt idx="11">
                  <c:v>2023 Kvartal 3</c:v>
                </c:pt>
                <c:pt idx="12">
                  <c:v>2023 Kvartal 4</c:v>
                </c:pt>
                <c:pt idx="13">
                  <c:v>2024 Kvartal 1</c:v>
                </c:pt>
                <c:pt idx="14">
                  <c:v>2024 Kvartal 2</c:v>
                </c:pt>
                <c:pt idx="15">
                  <c:v>2024 Kvartal 3</c:v>
                </c:pt>
                <c:pt idx="16">
                  <c:v>2024 Kvartal 4</c:v>
                </c:pt>
              </c:strCache>
            </c:strRef>
          </c:cat>
          <c:val>
            <c:numRef>
              <c:f>'-RÅDATA_KVARTAL-'!$I$75:$I$91</c:f>
              <c:numCache>
                <c:formatCode>#,##0</c:formatCode>
                <c:ptCount val="17"/>
                <c:pt idx="0">
                  <c:v>1661.5232512607104</c:v>
                </c:pt>
                <c:pt idx="1">
                  <c:v>1311.1973068813061</c:v>
                </c:pt>
                <c:pt idx="2">
                  <c:v>1579.6141115986859</c:v>
                </c:pt>
                <c:pt idx="3">
                  <c:v>2345.1685738416259</c:v>
                </c:pt>
                <c:pt idx="4">
                  <c:v>2791.5093052285351</c:v>
                </c:pt>
                <c:pt idx="5">
                  <c:v>2462.7347282753299</c:v>
                </c:pt>
                <c:pt idx="6">
                  <c:v>3524.434308361941</c:v>
                </c:pt>
                <c:pt idx="7">
                  <c:v>3481.3798919846813</c:v>
                </c:pt>
                <c:pt idx="8">
                  <c:v>3410.6137529380485</c:v>
                </c:pt>
                <c:pt idx="9">
                  <c:v>3234.4305511999687</c:v>
                </c:pt>
                <c:pt idx="10">
                  <c:v>3342.9551562719557</c:v>
                </c:pt>
                <c:pt idx="11">
                  <c:v>3381.8083733298135</c:v>
                </c:pt>
                <c:pt idx="12">
                  <c:v>3349.1456171982613</c:v>
                </c:pt>
                <c:pt idx="13">
                  <c:v>3107.7573481248992</c:v>
                </c:pt>
                <c:pt idx="14">
                  <c:v>3468.3786438343391</c:v>
                </c:pt>
                <c:pt idx="15">
                  <c:v>3615.5128645058903</c:v>
                </c:pt>
                <c:pt idx="16">
                  <c:v>3532.3370074739428</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'-RÅDATA_KVARTAL-'!$A$75:$A$91</c:f>
              <c:strCache>
                <c:ptCount val="17"/>
                <c:pt idx="0">
                  <c:v>2020 Kvartal 4</c:v>
                </c:pt>
                <c:pt idx="1">
                  <c:v>2021 Kvartal 1</c:v>
                </c:pt>
                <c:pt idx="2">
                  <c:v>2021 Kvartal 2</c:v>
                </c:pt>
                <c:pt idx="3">
                  <c:v>2021 Kvartal 3</c:v>
                </c:pt>
                <c:pt idx="4">
                  <c:v>2021 Kvartal 4</c:v>
                </c:pt>
                <c:pt idx="5">
                  <c:v>2022 Kvartal 1</c:v>
                </c:pt>
                <c:pt idx="6">
                  <c:v>2022 Kvartal 2</c:v>
                </c:pt>
                <c:pt idx="7">
                  <c:v>2022 Kvartal 3</c:v>
                </c:pt>
                <c:pt idx="8">
                  <c:v>2022 Kvartal 4</c:v>
                </c:pt>
                <c:pt idx="9">
                  <c:v>2023 Kvartal 1</c:v>
                </c:pt>
                <c:pt idx="10">
                  <c:v>2023 Kvartal 2</c:v>
                </c:pt>
                <c:pt idx="11">
                  <c:v>2023 Kvartal 3</c:v>
                </c:pt>
                <c:pt idx="12">
                  <c:v>2023 Kvartal 4</c:v>
                </c:pt>
                <c:pt idx="13">
                  <c:v>2024 Kvartal 1</c:v>
                </c:pt>
                <c:pt idx="14">
                  <c:v>2024 Kvartal 2</c:v>
                </c:pt>
                <c:pt idx="15">
                  <c:v>2024 Kvartal 3</c:v>
                </c:pt>
                <c:pt idx="16">
                  <c:v>2024 Kvartal 4</c:v>
                </c:pt>
              </c:strCache>
            </c:strRef>
          </c:cat>
          <c:val>
            <c:numRef>
              <c:f>'-RÅDATA_KVARTAL-'!$W$75:$W$91</c:f>
              <c:numCache>
                <c:formatCode>#,##0</c:formatCode>
                <c:ptCount val="17"/>
                <c:pt idx="0">
                  <c:v>8128.7446646915978</c:v>
                </c:pt>
                <c:pt idx="1">
                  <c:v>6115.5592443594924</c:v>
                </c:pt>
                <c:pt idx="2">
                  <c:v>6444.6851834697118</c:v>
                </c:pt>
                <c:pt idx="3">
                  <c:v>6897.5032435823287</c:v>
                </c:pt>
                <c:pt idx="4">
                  <c:v>8027.4892975501534</c:v>
                </c:pt>
                <c:pt idx="5">
                  <c:v>9179.0267189441765</c:v>
                </c:pt>
                <c:pt idx="6">
                  <c:v>11123.846915707432</c:v>
                </c:pt>
                <c:pt idx="7">
                  <c:v>12260.058233850486</c:v>
                </c:pt>
                <c:pt idx="8">
                  <c:v>12879.162681560001</c:v>
                </c:pt>
                <c:pt idx="9">
                  <c:v>13650.858504484639</c:v>
                </c:pt>
                <c:pt idx="10">
                  <c:v>13469.379352394653</c:v>
                </c:pt>
                <c:pt idx="11">
                  <c:v>13369.807833739786</c:v>
                </c:pt>
                <c:pt idx="12">
                  <c:v>13308.339698</c:v>
                </c:pt>
                <c:pt idx="13">
                  <c:v>13181.666494924928</c:v>
                </c:pt>
                <c:pt idx="14">
                  <c:v>13307.089982487314</c:v>
                </c:pt>
                <c:pt idx="15">
                  <c:v>13540.794473663391</c:v>
                </c:pt>
                <c:pt idx="16">
                  <c:v>13723.985863939071</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'-RÅDATA_KVARTAL-'!$A$75:$A$91</c:f>
              <c:strCache>
                <c:ptCount val="17"/>
                <c:pt idx="0">
                  <c:v>2020 Kvartal 4</c:v>
                </c:pt>
                <c:pt idx="1">
                  <c:v>2021 Kvartal 1</c:v>
                </c:pt>
                <c:pt idx="2">
                  <c:v>2021 Kvartal 2</c:v>
                </c:pt>
                <c:pt idx="3">
                  <c:v>2021 Kvartal 3</c:v>
                </c:pt>
                <c:pt idx="4">
                  <c:v>2021 Kvartal 4</c:v>
                </c:pt>
                <c:pt idx="5">
                  <c:v>2022 Kvartal 1</c:v>
                </c:pt>
                <c:pt idx="6">
                  <c:v>2022 Kvartal 2</c:v>
                </c:pt>
                <c:pt idx="7">
                  <c:v>2022 Kvartal 3</c:v>
                </c:pt>
                <c:pt idx="8">
                  <c:v>2022 Kvartal 4</c:v>
                </c:pt>
                <c:pt idx="9">
                  <c:v>2023 Kvartal 1</c:v>
                </c:pt>
                <c:pt idx="10">
                  <c:v>2023 Kvartal 2</c:v>
                </c:pt>
                <c:pt idx="11">
                  <c:v>2023 Kvartal 3</c:v>
                </c:pt>
                <c:pt idx="12">
                  <c:v>2023 Kvartal 4</c:v>
                </c:pt>
                <c:pt idx="13">
                  <c:v>2024 Kvartal 1</c:v>
                </c:pt>
                <c:pt idx="14">
                  <c:v>2024 Kvartal 2</c:v>
                </c:pt>
                <c:pt idx="15">
                  <c:v>2024 Kvartal 3</c:v>
                </c:pt>
                <c:pt idx="16">
                  <c:v>2024 Kvartal 4</c:v>
                </c:pt>
              </c:strCache>
            </c:strRef>
          </c:cat>
          <c:val>
            <c:numRef>
              <c:f>'-RÅDATA_KVARTAL-'!$D$75:$D$91</c:f>
              <c:numCache>
                <c:formatCode>#,##0</c:formatCode>
                <c:ptCount val="17"/>
                <c:pt idx="0">
                  <c:v>17563.40290591439</c:v>
                </c:pt>
                <c:pt idx="1">
                  <c:v>17221.504836400716</c:v>
                </c:pt>
                <c:pt idx="2">
                  <c:v>18556.291580651821</c:v>
                </c:pt>
                <c:pt idx="3">
                  <c:v>18357.009286108037</c:v>
                </c:pt>
                <c:pt idx="4">
                  <c:v>18323.490214688034</c:v>
                </c:pt>
                <c:pt idx="5">
                  <c:v>17565.590456363894</c:v>
                </c:pt>
                <c:pt idx="6">
                  <c:v>18506.79677548516</c:v>
                </c:pt>
                <c:pt idx="7">
                  <c:v>17673.480952340873</c:v>
                </c:pt>
                <c:pt idx="8">
                  <c:v>17195.877128380609</c:v>
                </c:pt>
                <c:pt idx="9">
                  <c:v>17559.946311719417</c:v>
                </c:pt>
                <c:pt idx="10">
                  <c:v>16751.954943705521</c:v>
                </c:pt>
                <c:pt idx="11">
                  <c:v>17142.463136783412</c:v>
                </c:pt>
                <c:pt idx="12">
                  <c:v>16838.191762581311</c:v>
                </c:pt>
                <c:pt idx="13">
                  <c:v>13974.310613758291</c:v>
                </c:pt>
                <c:pt idx="14">
                  <c:v>17927.29540251883</c:v>
                </c:pt>
                <c:pt idx="15">
                  <c:v>16825.036563547976</c:v>
                </c:pt>
                <c:pt idx="16">
                  <c:v>17473.665381715207</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'-RÅDATA_KVARTAL-'!$A$75:$A$91</c:f>
              <c:strCache>
                <c:ptCount val="17"/>
                <c:pt idx="0">
                  <c:v>2020 Kvartal 4</c:v>
                </c:pt>
                <c:pt idx="1">
                  <c:v>2021 Kvartal 1</c:v>
                </c:pt>
                <c:pt idx="2">
                  <c:v>2021 Kvartal 2</c:v>
                </c:pt>
                <c:pt idx="3">
                  <c:v>2021 Kvartal 3</c:v>
                </c:pt>
                <c:pt idx="4">
                  <c:v>2021 Kvartal 4</c:v>
                </c:pt>
                <c:pt idx="5">
                  <c:v>2022 Kvartal 1</c:v>
                </c:pt>
                <c:pt idx="6">
                  <c:v>2022 Kvartal 2</c:v>
                </c:pt>
                <c:pt idx="7">
                  <c:v>2022 Kvartal 3</c:v>
                </c:pt>
                <c:pt idx="8">
                  <c:v>2022 Kvartal 4</c:v>
                </c:pt>
                <c:pt idx="9">
                  <c:v>2023 Kvartal 1</c:v>
                </c:pt>
                <c:pt idx="10">
                  <c:v>2023 Kvartal 2</c:v>
                </c:pt>
                <c:pt idx="11">
                  <c:v>2023 Kvartal 3</c:v>
                </c:pt>
                <c:pt idx="12">
                  <c:v>2023 Kvartal 4</c:v>
                </c:pt>
                <c:pt idx="13">
                  <c:v>2024 Kvartal 1</c:v>
                </c:pt>
                <c:pt idx="14">
                  <c:v>2024 Kvartal 2</c:v>
                </c:pt>
                <c:pt idx="15">
                  <c:v>2024 Kvartal 3</c:v>
                </c:pt>
                <c:pt idx="16">
                  <c:v>2024 Kvartal 4</c:v>
                </c:pt>
              </c:strCache>
            </c:strRef>
          </c:cat>
          <c:val>
            <c:numRef>
              <c:f>'-RÅDATA_KVARTAL-'!$R$75:$R$91</c:f>
              <c:numCache>
                <c:formatCode>#,##0</c:formatCode>
                <c:ptCount val="17"/>
                <c:pt idx="0">
                  <c:v>69804.992882890874</c:v>
                </c:pt>
                <c:pt idx="1">
                  <c:v>69271.173786184168</c:v>
                </c:pt>
                <c:pt idx="2">
                  <c:v>70544.384487040836</c:v>
                </c:pt>
                <c:pt idx="3">
                  <c:v>71698.208609074965</c:v>
                </c:pt>
                <c:pt idx="4">
                  <c:v>72458.295917848605</c:v>
                </c:pt>
                <c:pt idx="5">
                  <c:v>72802.381537811787</c:v>
                </c:pt>
                <c:pt idx="6">
                  <c:v>72752.886732645115</c:v>
                </c:pt>
                <c:pt idx="7">
                  <c:v>72069.358398877957</c:v>
                </c:pt>
                <c:pt idx="8">
                  <c:v>70941.745312570536</c:v>
                </c:pt>
                <c:pt idx="9">
                  <c:v>70936.10116792607</c:v>
                </c:pt>
                <c:pt idx="10">
                  <c:v>69181.259336146424</c:v>
                </c:pt>
                <c:pt idx="11">
                  <c:v>68650.241520588956</c:v>
                </c:pt>
                <c:pt idx="12">
                  <c:v>68292.55615478965</c:v>
                </c:pt>
                <c:pt idx="13">
                  <c:v>64706.920456828535</c:v>
                </c:pt>
                <c:pt idx="14">
                  <c:v>65882.260915641848</c:v>
                </c:pt>
                <c:pt idx="15">
                  <c:v>65564.834342406408</c:v>
                </c:pt>
                <c:pt idx="16">
                  <c:v>66200.307961540311</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'-RÅDATA_KVARTAL-'!$A$75:$A$91</c:f>
              <c:strCache>
                <c:ptCount val="17"/>
                <c:pt idx="0">
                  <c:v>2020 Kvartal 4</c:v>
                </c:pt>
                <c:pt idx="1">
                  <c:v>2021 Kvartal 1</c:v>
                </c:pt>
                <c:pt idx="2">
                  <c:v>2021 Kvartal 2</c:v>
                </c:pt>
                <c:pt idx="3">
                  <c:v>2021 Kvartal 3</c:v>
                </c:pt>
                <c:pt idx="4">
                  <c:v>2021 Kvartal 4</c:v>
                </c:pt>
                <c:pt idx="5">
                  <c:v>2022 Kvartal 1</c:v>
                </c:pt>
                <c:pt idx="6">
                  <c:v>2022 Kvartal 2</c:v>
                </c:pt>
                <c:pt idx="7">
                  <c:v>2022 Kvartal 3</c:v>
                </c:pt>
                <c:pt idx="8">
                  <c:v>2022 Kvartal 4</c:v>
                </c:pt>
                <c:pt idx="9">
                  <c:v>2023 Kvartal 1</c:v>
                </c:pt>
                <c:pt idx="10">
                  <c:v>2023 Kvartal 2</c:v>
                </c:pt>
                <c:pt idx="11">
                  <c:v>2023 Kvartal 3</c:v>
                </c:pt>
                <c:pt idx="12">
                  <c:v>2023 Kvartal 4</c:v>
                </c:pt>
                <c:pt idx="13">
                  <c:v>2024 Kvartal 1</c:v>
                </c:pt>
                <c:pt idx="14">
                  <c:v>2024 Kvartal 2</c:v>
                </c:pt>
                <c:pt idx="15">
                  <c:v>2024 Kvartal 3</c:v>
                </c:pt>
                <c:pt idx="16">
                  <c:v>2024 Kvartal 4</c:v>
                </c:pt>
              </c:strCache>
            </c:strRef>
          </c:cat>
          <c:val>
            <c:numRef>
              <c:f>'-RÅDATA_KVARTAL-'!$E$75:$E$91</c:f>
              <c:numCache>
                <c:formatCode>#,##0</c:formatCode>
                <c:ptCount val="17"/>
                <c:pt idx="0">
                  <c:v>5546.6621771997807</c:v>
                </c:pt>
                <c:pt idx="1">
                  <c:v>5476.4267369067065</c:v>
                </c:pt>
                <c:pt idx="2">
                  <c:v>6121.8067353285287</c:v>
                </c:pt>
                <c:pt idx="3">
                  <c:v>5996.6876579271739</c:v>
                </c:pt>
                <c:pt idx="4">
                  <c:v>5853.9660353245026</c:v>
                </c:pt>
                <c:pt idx="5">
                  <c:v>5686.6964366226966</c:v>
                </c:pt>
                <c:pt idx="6">
                  <c:v>6134.0999585420732</c:v>
                </c:pt>
                <c:pt idx="7">
                  <c:v>5831.9087985798333</c:v>
                </c:pt>
                <c:pt idx="8">
                  <c:v>5508.2313792106352</c:v>
                </c:pt>
                <c:pt idx="9">
                  <c:v>5682.1498505086056</c:v>
                </c:pt>
                <c:pt idx="10">
                  <c:v>5474.0694035765991</c:v>
                </c:pt>
                <c:pt idx="11">
                  <c:v>5350.838073559883</c:v>
                </c:pt>
                <c:pt idx="12">
                  <c:v>5446.3254175427583</c:v>
                </c:pt>
                <c:pt idx="13">
                  <c:v>4914.30222228408</c:v>
                </c:pt>
                <c:pt idx="14">
                  <c:v>5769.258092222376</c:v>
                </c:pt>
                <c:pt idx="15">
                  <c:v>5291.3159614483056</c:v>
                </c:pt>
                <c:pt idx="16">
                  <c:v>5524.8474936543835</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'-RÅDATA_KVARTAL-'!$A$75:$A$91</c:f>
              <c:strCache>
                <c:ptCount val="17"/>
                <c:pt idx="0">
                  <c:v>2020 Kvartal 4</c:v>
                </c:pt>
                <c:pt idx="1">
                  <c:v>2021 Kvartal 1</c:v>
                </c:pt>
                <c:pt idx="2">
                  <c:v>2021 Kvartal 2</c:v>
                </c:pt>
                <c:pt idx="3">
                  <c:v>2021 Kvartal 3</c:v>
                </c:pt>
                <c:pt idx="4">
                  <c:v>2021 Kvartal 4</c:v>
                </c:pt>
                <c:pt idx="5">
                  <c:v>2022 Kvartal 1</c:v>
                </c:pt>
                <c:pt idx="6">
                  <c:v>2022 Kvartal 2</c:v>
                </c:pt>
                <c:pt idx="7">
                  <c:v>2022 Kvartal 3</c:v>
                </c:pt>
                <c:pt idx="8">
                  <c:v>2022 Kvartal 4</c:v>
                </c:pt>
                <c:pt idx="9">
                  <c:v>2023 Kvartal 1</c:v>
                </c:pt>
                <c:pt idx="10">
                  <c:v>2023 Kvartal 2</c:v>
                </c:pt>
                <c:pt idx="11">
                  <c:v>2023 Kvartal 3</c:v>
                </c:pt>
                <c:pt idx="12">
                  <c:v>2023 Kvartal 4</c:v>
                </c:pt>
                <c:pt idx="13">
                  <c:v>2024 Kvartal 1</c:v>
                </c:pt>
                <c:pt idx="14">
                  <c:v>2024 Kvartal 2</c:v>
                </c:pt>
                <c:pt idx="15">
                  <c:v>2024 Kvartal 3</c:v>
                </c:pt>
                <c:pt idx="16">
                  <c:v>2024 Kvartal 4</c:v>
                </c:pt>
              </c:strCache>
            </c:strRef>
          </c:cat>
          <c:val>
            <c:numRef>
              <c:f>'-RÅDATA_KVARTAL-'!$S$75:$S$91</c:f>
              <c:numCache>
                <c:formatCode>#,##0</c:formatCode>
                <c:ptCount val="17"/>
                <c:pt idx="0">
                  <c:v>22093.897979014626</c:v>
                </c:pt>
                <c:pt idx="1">
                  <c:v>21919.409887367481</c:v>
                </c:pt>
                <c:pt idx="2">
                  <c:v>22540.882530903451</c:v>
                </c:pt>
                <c:pt idx="3">
                  <c:v>23141.583307362191</c:v>
                </c:pt>
                <c:pt idx="4">
                  <c:v>23448.887165486911</c:v>
                </c:pt>
                <c:pt idx="5">
                  <c:v>23659.156865202902</c:v>
                </c:pt>
                <c:pt idx="6">
                  <c:v>23671.450088416444</c:v>
                </c:pt>
                <c:pt idx="7">
                  <c:v>23506.671229069103</c:v>
                </c:pt>
                <c:pt idx="8">
                  <c:v>23160.936572955237</c:v>
                </c:pt>
                <c:pt idx="9">
                  <c:v>23156.389986841146</c:v>
                </c:pt>
                <c:pt idx="10">
                  <c:v>22496.359431875673</c:v>
                </c:pt>
                <c:pt idx="11">
                  <c:v>22015.288706855725</c:v>
                </c:pt>
                <c:pt idx="12">
                  <c:v>21953.382745187846</c:v>
                </c:pt>
                <c:pt idx="13">
                  <c:v>21185.535116963321</c:v>
                </c:pt>
                <c:pt idx="14">
                  <c:v>21480.723805609097</c:v>
                </c:pt>
                <c:pt idx="15">
                  <c:v>21421.201693497518</c:v>
                </c:pt>
                <c:pt idx="16">
                  <c:v>21499.723769609143</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401753</xdr:colOff>
      <xdr:row>7</xdr:row>
      <xdr:rowOff>0</xdr:rowOff>
    </xdr:from>
    <xdr:to>
      <xdr:col>10</xdr:col>
      <xdr:colOff>227450</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87" b="43875"/>
        <a:stretch/>
      </xdr:blipFill>
      <xdr:spPr>
        <a:xfrm>
          <a:off x="2382953" y="1200150"/>
          <a:ext cx="2797497" cy="438313"/>
        </a:xfrm>
        <a:prstGeom prst="rect">
          <a:avLst/>
        </a:prstGeom>
      </xdr:spPr>
    </xdr:pic>
    <xdr:clientData/>
  </xdr:twoCellAnchor>
  <xdr:twoCellAnchor editAs="oneCell">
    <xdr:from>
      <xdr:col>1</xdr:col>
      <xdr:colOff>24765</xdr:colOff>
      <xdr:row>6</xdr:row>
      <xdr:rowOff>47447</xdr:rowOff>
    </xdr:from>
    <xdr:to>
      <xdr:col>4</xdr:col>
      <xdr:colOff>131380</xdr:colOff>
      <xdr:row>9</xdr:row>
      <xdr:rowOff>93344</xdr:rowOff>
    </xdr:to>
    <xdr:pic>
      <xdr:nvPicPr>
        <xdr:cNvPr id="7" name="Bildobjekt 6">
          <a:extLst>
            <a:ext uri="{FF2B5EF4-FFF2-40B4-BE49-F238E27FC236}">
              <a16:creationId xmlns:a16="http://schemas.microsoft.com/office/drawing/2014/main" id="{867A953C-812E-B34B-1550-E91FEF9C2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065" y="1114247"/>
          <a:ext cx="1588705" cy="442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155030</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1506220</xdr:colOff>
      <xdr:row>30</xdr:row>
      <xdr:rowOff>21045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6350</xdr:colOff>
      <xdr:row>33</xdr:row>
      <xdr:rowOff>44450</xdr:rowOff>
    </xdr:from>
    <xdr:to>
      <xdr:col>3</xdr:col>
      <xdr:colOff>1469390</xdr:colOff>
      <xdr:row>36</xdr:row>
      <xdr:rowOff>19775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 y="3854450"/>
          <a:ext cx="1708785" cy="5049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53340</xdr:colOff>
      <xdr:row>0</xdr:row>
      <xdr:rowOff>57149</xdr:rowOff>
    </xdr:from>
    <xdr:to>
      <xdr:col>20</xdr:col>
      <xdr:colOff>345450</xdr:colOff>
      <xdr:row>39</xdr:row>
      <xdr:rowOff>91440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från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kvartal 1-4 2024.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1210</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285749</xdr:colOff>
      <xdr:row>1</xdr:row>
      <xdr:rowOff>28572</xdr:rowOff>
    </xdr:from>
    <xdr:to>
      <xdr:col>18</xdr:col>
      <xdr:colOff>505557</xdr:colOff>
      <xdr:row>17</xdr:row>
      <xdr:rowOff>2161441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99537" y="438880"/>
          <a:ext cx="5033597" cy="66096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exempted.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their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Parts of the documentation concerning goods transport are incomplete for the</a:t>
          </a:r>
          <a:r>
            <a:rPr lang="en-GB" sz="1000" baseline="0">
              <a:solidFill>
                <a:srgbClr val="FF0000"/>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quarters of 2024.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1</xdr:col>
      <xdr:colOff>697230</xdr:colOff>
      <xdr:row>32</xdr:row>
      <xdr:rowOff>16451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29</xdr:row>
      <xdr:rowOff>47625</xdr:rowOff>
    </xdr:from>
    <xdr:to>
      <xdr:col>1</xdr:col>
      <xdr:colOff>556013</xdr:colOff>
      <xdr:row>32</xdr:row>
      <xdr:rowOff>20261</xdr:rowOff>
    </xdr:to>
    <xdr:pic>
      <xdr:nvPicPr>
        <xdr:cNvPr id="2" name="Bildobjekt 1">
          <a:extLst>
            <a:ext uri="{FF2B5EF4-FFF2-40B4-BE49-F238E27FC236}">
              <a16:creationId xmlns:a16="http://schemas.microsoft.com/office/drawing/2014/main" id="{72C05529-FE96-429A-96D4-D37E226E50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730" y="7583805"/>
          <a:ext cx="1314926" cy="370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38101</xdr:colOff>
      <xdr:row>29</xdr:row>
      <xdr:rowOff>514350</xdr:rowOff>
    </xdr:from>
    <xdr:to>
      <xdr:col>3</xdr:col>
      <xdr:colOff>1503681</xdr:colOff>
      <xdr:row>31</xdr:row>
      <xdr:rowOff>231865</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4010025"/>
          <a:ext cx="1697990" cy="508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26</xdr:row>
      <xdr:rowOff>50800</xdr:rowOff>
    </xdr:from>
    <xdr:to>
      <xdr:col>3</xdr:col>
      <xdr:colOff>1488440</xdr:colOff>
      <xdr:row>28</xdr:row>
      <xdr:rowOff>230595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55950"/>
          <a:ext cx="1707515" cy="4845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31750</xdr:colOff>
      <xdr:row>28</xdr:row>
      <xdr:rowOff>3175</xdr:rowOff>
    </xdr:from>
    <xdr:to>
      <xdr:col>3</xdr:col>
      <xdr:colOff>1467485</xdr:colOff>
      <xdr:row>30</xdr:row>
      <xdr:rowOff>28030</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746500"/>
          <a:ext cx="1708150" cy="4915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26</xdr:row>
      <xdr:rowOff>53975</xdr:rowOff>
    </xdr:from>
    <xdr:to>
      <xdr:col>3</xdr:col>
      <xdr:colOff>1465580</xdr:colOff>
      <xdr:row>28</xdr:row>
      <xdr:rowOff>226785</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59125"/>
          <a:ext cx="1707515" cy="4871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26</xdr:row>
      <xdr:rowOff>63500</xdr:rowOff>
    </xdr:from>
    <xdr:to>
      <xdr:col>3</xdr:col>
      <xdr:colOff>1488440</xdr:colOff>
      <xdr:row>29</xdr:row>
      <xdr:rowOff>12790</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68650"/>
          <a:ext cx="1707515" cy="4998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ers.jader@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C:\Users\nensof01\AppData\Local\Temp\MicrosoftEdgeDownloads\b552e548-f382-486e-b5c4-518639765db8\J&#228;rnv&#228;gstransporter%202024%20kvartal%201.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7"/>
  <sheetViews>
    <sheetView showGridLines="0" tabSelected="1" zoomScaleNormal="100" workbookViewId="0">
      <selection sqref="A1:V1"/>
    </sheetView>
  </sheetViews>
  <sheetFormatPr defaultColWidth="9.33203125" defaultRowHeight="11.25"/>
  <cols>
    <col min="1" max="11" width="9.33203125" style="11"/>
    <col min="12" max="12" width="10.33203125" style="11" customWidth="1"/>
    <col min="13" max="21" width="9.33203125" style="11"/>
    <col min="22" max="22" width="0.1640625" style="11" customWidth="1"/>
    <col min="23" max="16384" width="9.33203125" style="11"/>
  </cols>
  <sheetData>
    <row r="1" spans="1:22" ht="32.25" customHeight="1">
      <c r="A1" s="188" t="s">
        <v>179</v>
      </c>
      <c r="B1" s="189"/>
      <c r="C1" s="189"/>
      <c r="D1" s="189"/>
      <c r="E1" s="189"/>
      <c r="F1" s="189"/>
      <c r="G1" s="189"/>
      <c r="H1" s="189"/>
      <c r="I1" s="189"/>
      <c r="J1" s="189"/>
      <c r="K1" s="189"/>
      <c r="L1" s="189"/>
      <c r="M1" s="189"/>
      <c r="N1" s="189"/>
      <c r="O1" s="189"/>
      <c r="P1" s="189"/>
      <c r="Q1" s="189"/>
      <c r="R1" s="189"/>
      <c r="S1" s="189"/>
      <c r="T1" s="189"/>
      <c r="U1" s="189"/>
      <c r="V1" s="189"/>
    </row>
    <row r="2" spans="1:22" ht="11.25" customHeight="1">
      <c r="B2" s="59"/>
      <c r="C2" s="59"/>
      <c r="D2" s="59"/>
      <c r="E2" s="59"/>
      <c r="F2" s="59"/>
      <c r="G2" s="59"/>
      <c r="H2" s="59"/>
      <c r="I2" s="59"/>
      <c r="J2" s="59"/>
      <c r="K2" s="59"/>
      <c r="L2" s="59"/>
      <c r="M2" s="59"/>
      <c r="N2" s="59"/>
      <c r="O2" s="59"/>
      <c r="P2" s="59"/>
      <c r="Q2" s="59"/>
      <c r="R2" s="59"/>
      <c r="S2" s="59"/>
      <c r="T2" s="59"/>
      <c r="U2" s="59"/>
      <c r="V2" s="59"/>
    </row>
    <row r="3" spans="1:22">
      <c r="A3" s="190"/>
      <c r="B3" s="191"/>
      <c r="C3" s="191"/>
      <c r="D3" s="191"/>
      <c r="E3" s="191"/>
      <c r="F3" s="191"/>
      <c r="G3" s="191"/>
      <c r="H3" s="191"/>
      <c r="I3" s="191"/>
      <c r="J3" s="191"/>
      <c r="K3" s="191"/>
      <c r="L3" s="191"/>
      <c r="M3" s="191"/>
      <c r="N3" s="191"/>
      <c r="O3" s="191"/>
      <c r="P3" s="191"/>
      <c r="Q3" s="191"/>
      <c r="R3" s="191"/>
      <c r="S3" s="191"/>
      <c r="T3" s="191"/>
      <c r="U3" s="191"/>
    </row>
    <row r="4" spans="1:22">
      <c r="C4" s="101"/>
      <c r="D4" s="101"/>
      <c r="E4" s="148"/>
    </row>
    <row r="9" spans="1:22">
      <c r="M9" s="101"/>
      <c r="N9" s="101"/>
    </row>
    <row r="12" spans="1:22" ht="65.25" customHeight="1">
      <c r="B12" s="60" t="s">
        <v>176</v>
      </c>
    </row>
    <row r="13" spans="1:22" ht="20.25">
      <c r="B13" s="66" t="s">
        <v>177</v>
      </c>
    </row>
    <row r="14" spans="1:22" ht="18.75">
      <c r="B14" s="61"/>
    </row>
    <row r="15" spans="1:22" ht="14.25" customHeight="1">
      <c r="B15" s="62" t="s">
        <v>178</v>
      </c>
    </row>
    <row r="16" spans="1:22" ht="16.5" customHeight="1">
      <c r="B16" s="61"/>
    </row>
    <row r="17" spans="1:21" ht="16.5" customHeight="1">
      <c r="B17" s="173" t="s">
        <v>147</v>
      </c>
    </row>
    <row r="18" spans="1:21" ht="6.6" customHeight="1">
      <c r="B18" s="173"/>
    </row>
    <row r="19" spans="1:21">
      <c r="B19" s="101" t="s">
        <v>149</v>
      </c>
    </row>
    <row r="20" spans="1:21">
      <c r="B20" s="192" t="s">
        <v>150</v>
      </c>
      <c r="C20" s="192"/>
      <c r="D20" s="192"/>
      <c r="E20" s="192"/>
      <c r="F20" s="192"/>
    </row>
    <row r="21" spans="1:21" ht="12.75">
      <c r="B21" s="62"/>
    </row>
    <row r="22" spans="1:21">
      <c r="B22" s="103" t="s">
        <v>77</v>
      </c>
    </row>
    <row r="23" spans="1:21">
      <c r="B23" s="193" t="s">
        <v>148</v>
      </c>
      <c r="C23" s="193"/>
      <c r="D23" s="193"/>
      <c r="E23" s="193"/>
      <c r="F23" s="193"/>
      <c r="G23" s="192"/>
    </row>
    <row r="24" spans="1:21" ht="12.75">
      <c r="B24" s="63"/>
    </row>
    <row r="27" spans="1:21">
      <c r="A27" s="64"/>
      <c r="B27" s="64"/>
      <c r="C27" s="64"/>
      <c r="D27" s="64"/>
      <c r="E27" s="64"/>
      <c r="F27" s="64"/>
      <c r="G27" s="64"/>
      <c r="H27" s="64"/>
      <c r="I27" s="64"/>
      <c r="J27" s="64"/>
      <c r="K27" s="64"/>
      <c r="L27" s="64"/>
      <c r="M27" s="64"/>
      <c r="N27" s="64"/>
      <c r="O27" s="64"/>
      <c r="P27" s="64"/>
      <c r="Q27" s="64"/>
      <c r="R27" s="64"/>
      <c r="S27" s="64"/>
      <c r="T27" s="64"/>
      <c r="U27" s="64"/>
    </row>
    <row r="28" spans="1:21" ht="6" customHeight="1"/>
    <row r="29" spans="1:21">
      <c r="B29" s="12" t="s">
        <v>73</v>
      </c>
      <c r="C29" s="12"/>
      <c r="D29" s="12"/>
      <c r="E29" s="12" t="s">
        <v>17</v>
      </c>
      <c r="F29" s="12"/>
      <c r="G29" s="12"/>
      <c r="H29" s="12"/>
      <c r="I29" s="12" t="s">
        <v>74</v>
      </c>
      <c r="J29" s="12"/>
      <c r="K29" s="12"/>
      <c r="L29" s="12"/>
      <c r="M29" s="12" t="s">
        <v>21</v>
      </c>
      <c r="N29" s="12"/>
      <c r="O29" s="12"/>
      <c r="P29" s="12"/>
      <c r="Q29" s="12"/>
      <c r="R29" s="12"/>
      <c r="S29" s="12"/>
    </row>
    <row r="30" spans="1:21">
      <c r="B30" s="12"/>
      <c r="C30" s="12"/>
      <c r="D30" s="12"/>
      <c r="E30" s="12" t="s">
        <v>18</v>
      </c>
      <c r="F30" s="12"/>
      <c r="G30" s="12"/>
      <c r="H30" s="12"/>
      <c r="I30" s="12"/>
      <c r="J30" s="12"/>
      <c r="K30" s="12"/>
      <c r="L30" s="12"/>
      <c r="M30" s="12" t="s">
        <v>22</v>
      </c>
      <c r="N30" s="12"/>
      <c r="O30" s="12"/>
      <c r="P30" s="12"/>
      <c r="Q30" s="12"/>
      <c r="R30" s="12"/>
      <c r="S30" s="12"/>
    </row>
    <row r="31" spans="1:21">
      <c r="B31" s="12"/>
      <c r="C31" s="12"/>
      <c r="D31" s="12"/>
      <c r="E31" s="12" t="s">
        <v>19</v>
      </c>
      <c r="F31" s="12"/>
      <c r="G31" s="12"/>
      <c r="H31" s="12"/>
      <c r="I31" s="12"/>
      <c r="J31" s="12"/>
      <c r="K31" s="12"/>
      <c r="L31" s="12"/>
      <c r="M31" s="12" t="s">
        <v>23</v>
      </c>
      <c r="N31" s="12"/>
      <c r="O31" s="12"/>
      <c r="P31" s="12"/>
      <c r="Q31" s="12"/>
      <c r="R31" s="12"/>
      <c r="S31" s="12"/>
    </row>
    <row r="32" spans="1:21">
      <c r="B32" s="12"/>
      <c r="C32" s="12"/>
      <c r="D32" s="12"/>
      <c r="E32" s="12" t="s">
        <v>20</v>
      </c>
      <c r="F32" s="12"/>
      <c r="G32" s="12"/>
      <c r="H32" s="12"/>
      <c r="I32" s="12"/>
      <c r="J32" s="12"/>
      <c r="K32" s="12"/>
      <c r="L32" s="12"/>
      <c r="M32" s="12" t="s">
        <v>76</v>
      </c>
      <c r="N32" s="12"/>
      <c r="O32" s="12"/>
      <c r="P32" s="12"/>
      <c r="Q32" s="12"/>
      <c r="R32" s="12"/>
      <c r="S32" s="12"/>
    </row>
    <row r="33" spans="1:21">
      <c r="B33" s="12"/>
      <c r="C33" s="12"/>
      <c r="D33" s="12"/>
      <c r="E33" s="12"/>
      <c r="F33" s="12"/>
      <c r="G33" s="12"/>
      <c r="H33" s="12"/>
      <c r="I33" s="12"/>
      <c r="J33" s="12"/>
      <c r="K33" s="12"/>
      <c r="L33" s="12"/>
      <c r="M33" s="105"/>
      <c r="N33" s="12"/>
      <c r="O33" s="12"/>
      <c r="P33" s="12"/>
      <c r="Q33" s="12"/>
      <c r="R33" s="12"/>
      <c r="S33" s="12"/>
    </row>
    <row r="34" spans="1:21">
      <c r="B34" s="12" t="s">
        <v>16</v>
      </c>
      <c r="C34" s="12"/>
      <c r="D34" s="12"/>
      <c r="E34" s="12"/>
      <c r="F34" s="12"/>
      <c r="G34" s="12"/>
      <c r="H34" s="12"/>
      <c r="I34" s="12"/>
      <c r="J34" s="12"/>
      <c r="K34" s="12"/>
      <c r="L34" s="12"/>
      <c r="M34" s="12"/>
      <c r="N34" s="12"/>
      <c r="O34" s="12"/>
      <c r="P34" s="12"/>
      <c r="Q34" s="12"/>
      <c r="R34" s="12"/>
      <c r="S34" s="12"/>
    </row>
    <row r="35" spans="1:21">
      <c r="B35" s="12" t="s">
        <v>75</v>
      </c>
      <c r="C35" s="12"/>
      <c r="D35" s="12"/>
      <c r="E35" s="12" t="s">
        <v>81</v>
      </c>
      <c r="F35" s="12"/>
      <c r="G35" s="12"/>
      <c r="H35" s="12"/>
      <c r="I35" s="12"/>
      <c r="J35" s="12"/>
      <c r="K35" s="12"/>
      <c r="L35" s="12"/>
      <c r="M35" s="12"/>
      <c r="N35" s="12"/>
      <c r="O35" s="12"/>
      <c r="P35" s="12"/>
      <c r="Q35" s="12"/>
      <c r="R35" s="12"/>
      <c r="S35" s="12"/>
    </row>
    <row r="36" spans="1:21">
      <c r="B36" s="12"/>
      <c r="C36" s="12"/>
      <c r="D36" s="12"/>
      <c r="E36" s="12"/>
      <c r="F36" s="12"/>
      <c r="G36" s="12"/>
      <c r="H36" s="12"/>
      <c r="I36" s="12"/>
      <c r="J36" s="12"/>
      <c r="K36" s="12"/>
      <c r="L36" s="12"/>
      <c r="M36" s="12"/>
      <c r="N36" s="12"/>
      <c r="O36" s="12"/>
      <c r="P36" s="12"/>
      <c r="Q36" s="12"/>
      <c r="R36" s="12"/>
      <c r="S36" s="12"/>
    </row>
    <row r="37" spans="1:21" ht="6" customHeight="1">
      <c r="A37" s="64"/>
      <c r="B37" s="65"/>
      <c r="C37" s="65"/>
      <c r="D37" s="65"/>
      <c r="E37" s="65"/>
      <c r="F37" s="65"/>
      <c r="G37" s="65"/>
      <c r="H37" s="65"/>
      <c r="I37" s="65"/>
      <c r="J37" s="65"/>
      <c r="K37" s="65"/>
      <c r="L37" s="65"/>
      <c r="M37" s="65"/>
      <c r="N37" s="65"/>
      <c r="O37" s="65"/>
      <c r="P37" s="65"/>
      <c r="Q37" s="65"/>
      <c r="R37" s="65"/>
      <c r="S37" s="65"/>
      <c r="T37" s="64"/>
      <c r="U37" s="64"/>
    </row>
  </sheetData>
  <mergeCells count="4">
    <mergeCell ref="A1:V1"/>
    <mergeCell ref="A3:U3"/>
    <mergeCell ref="B20:F20"/>
    <mergeCell ref="B23:G23"/>
  </mergeCells>
  <hyperlinks>
    <hyperlink ref="B23:G23" r:id="rId1" display="tel: 010-414 42 23. e-post: fredrik.soderbaum@trafa.se" xr:uid="{70A58BAC-17CF-4165-B0FE-C7F6561E8217}"/>
    <hyperlink ref="B20" r:id="rId2" display="mailto:fredrik.lindberg@trafa.se" xr:uid="{42CC4677-12F8-4FB6-87FF-0D3324877BB1}"/>
    <hyperlink ref="B20:F20" r:id="rId3" display="tel: 010-414 42 30, e-post: anders.jader@trafa.se" xr:uid="{CC366676-68C4-41E1-A92E-E1C3727D9FED}"/>
  </hyperlinks>
  <pageMargins left="0.70866141732283472" right="0.70866141732283472" top="0.74803149606299213" bottom="0.74803149606299213" header="0.31496062992125984" footer="0.31496062992125984"/>
  <pageSetup paperSize="9" scale="80"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AY31"/>
  <sheetViews>
    <sheetView zoomScaleNormal="100" workbookViewId="0"/>
  </sheetViews>
  <sheetFormatPr defaultColWidth="9.33203125" defaultRowHeight="14.25" outlineLevelCol="1"/>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hidden="1" customWidth="1" outlineLevel="1"/>
    <col min="34" max="34" width="1.5" style="17" hidden="1" customWidth="1" outlineLevel="1"/>
    <col min="35" max="35" width="7.6640625" style="17" hidden="1" customWidth="1" outlineLevel="1"/>
    <col min="36" max="36" width="1.5" style="17" hidden="1" customWidth="1" outlineLevel="1"/>
    <col min="37" max="37" width="7.6640625" style="17" customWidth="1" collapsed="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7.6640625" style="17" customWidth="1"/>
    <col min="46" max="46" width="1.5" style="17" customWidth="1"/>
    <col min="47" max="47" width="7.6640625" style="17" customWidth="1"/>
    <col min="48" max="48" width="1.5" style="17" customWidth="1"/>
    <col min="49" max="49" width="1" style="17" customWidth="1"/>
    <col min="50" max="50" width="32.6640625" style="17" customWidth="1"/>
    <col min="51" max="16384" width="9.33203125" style="17"/>
  </cols>
  <sheetData>
    <row r="1" spans="2:51">
      <c r="B1" s="18" t="s">
        <v>117</v>
      </c>
    </row>
    <row r="2" spans="2:51">
      <c r="B2" s="94" t="s">
        <v>118</v>
      </c>
      <c r="C2" s="18"/>
      <c r="D2" s="19"/>
      <c r="E2" s="19"/>
      <c r="F2" s="19"/>
      <c r="G2" s="19"/>
      <c r="H2" s="19"/>
      <c r="I2" s="19"/>
      <c r="J2" s="19"/>
      <c r="K2" s="19"/>
      <c r="L2" s="19"/>
    </row>
    <row r="3" spans="2:51" ht="6" customHeight="1">
      <c r="B3" s="19"/>
      <c r="C3" s="19"/>
      <c r="D3" s="19"/>
      <c r="E3" s="19"/>
      <c r="F3" s="19"/>
      <c r="G3" s="19"/>
      <c r="H3" s="19"/>
      <c r="I3" s="19"/>
      <c r="J3" s="19"/>
      <c r="K3" s="19"/>
      <c r="L3" s="19"/>
    </row>
    <row r="4" spans="2:51" ht="6" customHeight="1">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1" ht="6" customHeight="1">
      <c r="B5" s="19"/>
      <c r="C5" s="19"/>
      <c r="D5" s="19"/>
      <c r="E5" s="19"/>
      <c r="F5" s="19"/>
      <c r="G5" s="19"/>
      <c r="H5" s="19"/>
      <c r="I5" s="19"/>
      <c r="J5" s="19"/>
      <c r="K5" s="19"/>
      <c r="L5" s="19"/>
    </row>
    <row r="6" spans="2:51" ht="12.75" customHeight="1">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16" t="s">
        <v>38</v>
      </c>
      <c r="AX6" s="216"/>
    </row>
    <row r="7" spans="2:51" ht="12.75" customHeight="1">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1" ht="6" customHeight="1">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1" ht="10.5" customHeight="1">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7"/>
      <c r="AI9" s="53">
        <v>9238.1935560556722</v>
      </c>
      <c r="AJ9" s="56"/>
      <c r="AK9" s="53">
        <v>9040.3260312970306</v>
      </c>
      <c r="AL9" s="56"/>
      <c r="AM9" s="53">
        <v>9418.4311183484933</v>
      </c>
      <c r="AN9" s="27"/>
      <c r="AO9" s="53">
        <v>9218.2934487962848</v>
      </c>
      <c r="AP9" s="72"/>
      <c r="AQ9" s="53">
        <v>9486.6438451091853</v>
      </c>
      <c r="AR9" s="27"/>
      <c r="AS9" s="53">
        <v>9223.5065281464704</v>
      </c>
      <c r="AT9" s="27"/>
      <c r="AU9" s="53">
        <v>9640.922722628291</v>
      </c>
      <c r="AV9" s="27"/>
      <c r="AW9" s="56"/>
      <c r="AX9" s="14" t="s">
        <v>31</v>
      </c>
      <c r="AY9" s="171"/>
    </row>
    <row r="10" spans="2:51" ht="10.5" customHeight="1">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7"/>
      <c r="AI10" s="53">
        <v>8991.0487268340166</v>
      </c>
      <c r="AJ10" s="56"/>
      <c r="AK10" s="53">
        <v>9167.5410133330115</v>
      </c>
      <c r="AL10" s="56"/>
      <c r="AM10" s="53">
        <v>8788.4511260455347</v>
      </c>
      <c r="AN10" s="27"/>
      <c r="AO10" s="53">
        <v>9793.1023928363866</v>
      </c>
      <c r="AP10" s="72"/>
      <c r="AQ10" s="53">
        <v>10063.380875908637</v>
      </c>
      <c r="AR10" s="27"/>
      <c r="AS10" s="53">
        <v>8962.4073559245699</v>
      </c>
      <c r="AT10" s="27"/>
      <c r="AU10" s="53">
        <v>9564.3644768388313</v>
      </c>
      <c r="AV10" s="27"/>
      <c r="AW10" s="56"/>
      <c r="AX10" s="14" t="s">
        <v>32</v>
      </c>
      <c r="AY10" s="171"/>
    </row>
    <row r="11" spans="2:51" ht="10.5" customHeight="1">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7"/>
      <c r="AI11" s="53">
        <v>8587.8265285378984</v>
      </c>
      <c r="AJ11" s="56"/>
      <c r="AK11" s="53">
        <v>8374.6416323656267</v>
      </c>
      <c r="AL11" s="56"/>
      <c r="AM11" s="53">
        <v>8770.0187666113634</v>
      </c>
      <c r="AN11" s="27"/>
      <c r="AO11" s="53">
        <v>9213.0618312997976</v>
      </c>
      <c r="AP11" s="27"/>
      <c r="AQ11" s="53">
        <v>9161.0957434157463</v>
      </c>
      <c r="AR11" s="27"/>
      <c r="AS11" s="53">
        <v>9305.8647049874926</v>
      </c>
      <c r="AT11" s="27"/>
      <c r="AU11" s="53">
        <v>8967.0421355479757</v>
      </c>
      <c r="AV11" s="27"/>
      <c r="AW11" s="56"/>
      <c r="AX11" s="14" t="s">
        <v>33</v>
      </c>
      <c r="AY11" s="171"/>
    </row>
    <row r="12" spans="2:51" ht="10.5" customHeight="1">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7"/>
      <c r="AI12" s="53">
        <v>9190.9245391807763</v>
      </c>
      <c r="AJ12" s="56"/>
      <c r="AK12" s="53">
        <v>8779.2864092423333</v>
      </c>
      <c r="AL12" s="56"/>
      <c r="AM12" s="53">
        <v>9259.2809103123509</v>
      </c>
      <c r="AN12" s="27"/>
      <c r="AO12" s="53">
        <v>8987.7299505517803</v>
      </c>
      <c r="AP12" s="27"/>
      <c r="AQ12" s="53">
        <v>9034.0813194792499</v>
      </c>
      <c r="AR12" s="27"/>
      <c r="AS12" s="53">
        <v>9395.3943005071123</v>
      </c>
      <c r="AT12" s="27"/>
      <c r="AU12" s="53">
        <v>9711.9706686879199</v>
      </c>
      <c r="AV12" s="27"/>
      <c r="AW12" s="25"/>
      <c r="AX12" s="14" t="s">
        <v>34</v>
      </c>
      <c r="AY12" s="171"/>
    </row>
    <row r="13" spans="2:51" ht="6" customHeight="1">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7"/>
      <c r="AI13" s="30"/>
      <c r="AJ13" s="27"/>
      <c r="AK13" s="30"/>
      <c r="AL13" s="27"/>
      <c r="AM13" s="30"/>
      <c r="AN13" s="27"/>
      <c r="AO13" s="30"/>
      <c r="AP13" s="27"/>
      <c r="AQ13" s="30"/>
      <c r="AR13" s="27"/>
      <c r="AS13" s="30"/>
      <c r="AT13" s="27"/>
      <c r="AU13" s="30"/>
      <c r="AV13" s="27"/>
      <c r="AW13" s="25"/>
      <c r="AX13" s="28"/>
      <c r="AY13" s="171"/>
    </row>
    <row r="14" spans="2:51" ht="11.25" customHeight="1">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8"/>
      <c r="AI14" s="55">
        <v>36007.993350608362</v>
      </c>
      <c r="AJ14" s="106"/>
      <c r="AK14" s="55">
        <v>35361.795086238002</v>
      </c>
      <c r="AL14" s="106"/>
      <c r="AM14" s="55">
        <v>36236.181921317744</v>
      </c>
      <c r="AN14" s="97"/>
      <c r="AO14" s="55">
        <v>37212.187623484249</v>
      </c>
      <c r="AP14" s="97"/>
      <c r="AQ14" s="55">
        <v>37745.201783912817</v>
      </c>
      <c r="AR14" s="97"/>
      <c r="AS14" s="55">
        <v>36887.172889565642</v>
      </c>
      <c r="AT14" s="97"/>
      <c r="AU14" s="55">
        <v>37884.300003703022</v>
      </c>
      <c r="AV14" s="97"/>
      <c r="AW14" s="25"/>
      <c r="AX14" s="15" t="s">
        <v>28</v>
      </c>
      <c r="AY14" s="171"/>
    </row>
    <row r="15" spans="2:51" ht="6" customHeight="1">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71"/>
    </row>
    <row r="16" spans="2:51" ht="6" customHeight="1">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71"/>
    </row>
    <row r="17" spans="2:51" s="42" customFormat="1" ht="12.75" customHeight="1">
      <c r="B17" s="216" t="s">
        <v>39</v>
      </c>
      <c r="C17" s="216"/>
      <c r="D17" s="216"/>
      <c r="E17" s="214"/>
      <c r="F17" s="214"/>
      <c r="G17" s="214"/>
      <c r="H17" s="214"/>
      <c r="I17" s="214"/>
      <c r="J17" s="214"/>
      <c r="K17" s="214"/>
      <c r="L17" s="214"/>
      <c r="M17" s="214"/>
      <c r="N17" s="214"/>
      <c r="O17" s="214"/>
      <c r="P17" s="214"/>
      <c r="Q17" s="214"/>
      <c r="R17" s="214"/>
      <c r="S17" s="214"/>
      <c r="T17" s="214"/>
      <c r="U17" s="13"/>
      <c r="V17" s="13"/>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6" t="s">
        <v>41</v>
      </c>
      <c r="AX17" s="216"/>
      <c r="AY17" s="171"/>
    </row>
    <row r="18" spans="2:51" s="42" customFormat="1" ht="12.75" customHeight="1">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16" t="s">
        <v>42</v>
      </c>
      <c r="AX18" s="216"/>
      <c r="AY18" s="171"/>
    </row>
    <row r="19" spans="2:51" ht="4.5" customHeight="1">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71"/>
    </row>
    <row r="20" spans="2:51" ht="10.5" customHeight="1">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7"/>
      <c r="AI20" s="53">
        <v>3422.400074579517</v>
      </c>
      <c r="AJ20" s="56"/>
      <c r="AK20" s="53">
        <v>3418.8324227888834</v>
      </c>
      <c r="AL20" s="56"/>
      <c r="AM20" s="53">
        <v>3608.9317709167444</v>
      </c>
      <c r="AN20" s="27"/>
      <c r="AO20" s="53">
        <v>3410.4803601937128</v>
      </c>
      <c r="AP20" s="72"/>
      <c r="AQ20" s="53">
        <v>3527.7999336123762</v>
      </c>
      <c r="AR20" s="27"/>
      <c r="AS20" s="53">
        <v>3543.4391651917931</v>
      </c>
      <c r="AT20" s="27"/>
      <c r="AU20" s="53">
        <v>3511.269356102403</v>
      </c>
      <c r="AV20" s="27"/>
      <c r="AW20" s="56"/>
      <c r="AX20" s="14" t="s">
        <v>31</v>
      </c>
      <c r="AY20" s="171"/>
    </row>
    <row r="21" spans="2:51" ht="10.5" customHeight="1">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7"/>
      <c r="AI21" s="53">
        <v>3350.532213663626</v>
      </c>
      <c r="AJ21" s="56"/>
      <c r="AK21" s="53">
        <v>3387.5888782660058</v>
      </c>
      <c r="AL21" s="56"/>
      <c r="AM21" s="53">
        <v>3407.0685687350192</v>
      </c>
      <c r="AN21" s="27"/>
      <c r="AO21" s="53">
        <v>3742.4036418470778</v>
      </c>
      <c r="AP21" s="72"/>
      <c r="AQ21" s="53">
        <v>3742.6211730556806</v>
      </c>
      <c r="AR21" s="27"/>
      <c r="AS21" s="53">
        <v>3473.9553097107128</v>
      </c>
      <c r="AT21" s="27"/>
      <c r="AU21" s="53">
        <v>3663.7188836641858</v>
      </c>
      <c r="AV21" s="27"/>
      <c r="AW21" s="56"/>
      <c r="AX21" s="14" t="s">
        <v>32</v>
      </c>
      <c r="AY21" s="171"/>
    </row>
    <row r="22" spans="2:51" ht="10.5" customHeight="1">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7"/>
      <c r="AI22" s="53">
        <v>3482.114861583324</v>
      </c>
      <c r="AJ22" s="56"/>
      <c r="AK22" s="53">
        <v>3343.3549452137268</v>
      </c>
      <c r="AL22" s="56"/>
      <c r="AM22" s="53">
        <v>3497.9254103620283</v>
      </c>
      <c r="AN22" s="27"/>
      <c r="AO22" s="53">
        <v>3701.5211521763158</v>
      </c>
      <c r="AP22" s="27"/>
      <c r="AQ22" s="53">
        <v>3645.3081452386482</v>
      </c>
      <c r="AR22" s="27"/>
      <c r="AS22" s="53">
        <v>3336.8391608211246</v>
      </c>
      <c r="AT22" s="27"/>
      <c r="AU22" s="53">
        <v>3229.8482963508936</v>
      </c>
      <c r="AV22" s="27"/>
      <c r="AW22" s="56"/>
      <c r="AX22" s="14" t="s">
        <v>33</v>
      </c>
      <c r="AY22" s="171"/>
    </row>
    <row r="23" spans="2:51" ht="10.5" customHeight="1">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7"/>
      <c r="AI23" s="53">
        <v>3735.9384592655597</v>
      </c>
      <c r="AJ23" s="56"/>
      <c r="AK23" s="53">
        <v>3422.7894532027676</v>
      </c>
      <c r="AL23" s="56"/>
      <c r="AM23" s="53">
        <v>3556.9805915126135</v>
      </c>
      <c r="AN23" s="27"/>
      <c r="AO23" s="53">
        <v>3590.6763466861134</v>
      </c>
      <c r="AP23" s="27"/>
      <c r="AQ23" s="53">
        <v>3383.0817570192621</v>
      </c>
      <c r="AR23" s="27"/>
      <c r="AS23" s="53">
        <v>3377.4563153107338</v>
      </c>
      <c r="AT23" s="27"/>
      <c r="AU23" s="53">
        <v>3472.0399415542211</v>
      </c>
      <c r="AV23" s="27"/>
      <c r="AW23" s="25"/>
      <c r="AX23" s="14" t="s">
        <v>34</v>
      </c>
      <c r="AY23" s="171"/>
    </row>
    <row r="24" spans="2:51" ht="6" customHeight="1">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7"/>
      <c r="AI24" s="30"/>
      <c r="AJ24" s="27"/>
      <c r="AK24" s="30"/>
      <c r="AL24" s="27"/>
      <c r="AM24" s="30"/>
      <c r="AN24" s="27"/>
      <c r="AO24" s="30"/>
      <c r="AP24" s="27"/>
      <c r="AQ24" s="30"/>
      <c r="AR24" s="27"/>
      <c r="AS24" s="30"/>
      <c r="AT24" s="27"/>
      <c r="AU24" s="30"/>
      <c r="AV24" s="27"/>
      <c r="AW24" s="25"/>
      <c r="AX24" s="28"/>
      <c r="AY24" s="171"/>
    </row>
    <row r="25" spans="2:51" ht="11.25" customHeight="1">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8"/>
      <c r="AI25" s="55">
        <v>13990.985609092026</v>
      </c>
      <c r="AJ25" s="106"/>
      <c r="AK25" s="55">
        <v>13572.565699471383</v>
      </c>
      <c r="AL25" s="106"/>
      <c r="AM25" s="55">
        <v>14070.906341526406</v>
      </c>
      <c r="AN25" s="97"/>
      <c r="AO25" s="55">
        <v>14445.081500903221</v>
      </c>
      <c r="AP25" s="97"/>
      <c r="AQ25" s="55">
        <v>14298.811008925968</v>
      </c>
      <c r="AR25" s="97"/>
      <c r="AS25" s="55">
        <v>13731.689951034365</v>
      </c>
      <c r="AT25" s="97"/>
      <c r="AU25" s="55">
        <v>13876.876477671703</v>
      </c>
      <c r="AV25" s="97"/>
      <c r="AW25" s="25"/>
      <c r="AX25" s="15" t="s">
        <v>28</v>
      </c>
      <c r="AY25" s="171"/>
    </row>
    <row r="26" spans="2:51" ht="6" customHeight="1">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71"/>
    </row>
    <row r="27" spans="2:51" ht="6" customHeight="1">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1" ht="18.75" customHeight="1">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row>
    <row r="29" spans="2:51" ht="18.75" customHeight="1">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5"/>
      <c r="AX29" s="28"/>
    </row>
    <row r="30" spans="2:51" ht="18.75" customHeight="1">
      <c r="B30" s="18"/>
      <c r="C30" s="18"/>
      <c r="D30" s="19"/>
      <c r="E30" s="19"/>
      <c r="F30" s="19"/>
      <c r="G30" s="19"/>
      <c r="H30" s="19"/>
      <c r="I30" s="19"/>
      <c r="J30" s="19"/>
      <c r="K30" s="19"/>
      <c r="L30" s="19"/>
      <c r="AS30" s="111"/>
    </row>
    <row r="31" spans="2:51" ht="18.75" customHeight="1">
      <c r="B31" s="18"/>
      <c r="C31" s="18"/>
      <c r="D31" s="19"/>
      <c r="E31" s="19"/>
      <c r="F31" s="19"/>
      <c r="G31" s="19"/>
      <c r="H31" s="19"/>
      <c r="I31" s="19"/>
      <c r="J31" s="19"/>
      <c r="K31" s="19"/>
      <c r="L31" s="19"/>
      <c r="AS31" s="111"/>
    </row>
  </sheetData>
  <mergeCells count="29">
    <mergeCell ref="B28:AX28"/>
    <mergeCell ref="E17:F17"/>
    <mergeCell ref="G17:H17"/>
    <mergeCell ref="AW17:AX17"/>
    <mergeCell ref="AE17:AF17"/>
    <mergeCell ref="O17:P17"/>
    <mergeCell ref="K17:L17"/>
    <mergeCell ref="I17:J17"/>
    <mergeCell ref="AW18:AX18"/>
    <mergeCell ref="B18:D18"/>
    <mergeCell ref="Y17:Z17"/>
    <mergeCell ref="AC17:AD17"/>
    <mergeCell ref="AA17:AB17"/>
    <mergeCell ref="AM17:AN17"/>
    <mergeCell ref="AQ17:AR17"/>
    <mergeCell ref="AW6:AX6"/>
    <mergeCell ref="Q17:R17"/>
    <mergeCell ref="S17:T17"/>
    <mergeCell ref="B7:D7"/>
    <mergeCell ref="B17:D17"/>
    <mergeCell ref="B6:D6"/>
    <mergeCell ref="AG17:AH17"/>
    <mergeCell ref="AO17:AP17"/>
    <mergeCell ref="M17:N17"/>
    <mergeCell ref="W17:X17"/>
    <mergeCell ref="AI17:AJ17"/>
    <mergeCell ref="AK17:AL17"/>
    <mergeCell ref="AU17:AV17"/>
    <mergeCell ref="AS17:AT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AY30"/>
  <sheetViews>
    <sheetView zoomScaleNormal="100" workbookViewId="0"/>
  </sheetViews>
  <sheetFormatPr defaultColWidth="9.33203125" defaultRowHeight="14.25" outlineLevelCol="1"/>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hidden="1" customWidth="1" outlineLevel="1"/>
    <col min="34" max="34" width="1.5" style="17" hidden="1" customWidth="1" outlineLevel="1"/>
    <col min="35" max="35" width="7.6640625" style="17" hidden="1" customWidth="1" outlineLevel="1"/>
    <col min="36" max="36" width="1.5" style="17" hidden="1" customWidth="1" outlineLevel="1"/>
    <col min="37" max="37" width="7.6640625" style="17" customWidth="1" collapsed="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7.6640625" style="17" customWidth="1"/>
    <col min="46" max="46" width="1.5" style="17" customWidth="1"/>
    <col min="47" max="47" width="7.6640625" style="17" customWidth="1"/>
    <col min="48" max="48" width="1.5" style="17" customWidth="1"/>
    <col min="49" max="49" width="1" style="17" customWidth="1"/>
    <col min="50" max="50" width="32.6640625" style="17" customWidth="1"/>
    <col min="51" max="16384" width="9.33203125" style="17"/>
  </cols>
  <sheetData>
    <row r="1" spans="2:51">
      <c r="B1" s="18" t="s">
        <v>119</v>
      </c>
    </row>
    <row r="2" spans="2:51">
      <c r="B2" s="94" t="s">
        <v>120</v>
      </c>
      <c r="C2" s="18"/>
      <c r="D2" s="19"/>
      <c r="E2" s="19"/>
      <c r="F2" s="19"/>
      <c r="G2" s="19"/>
      <c r="H2" s="19"/>
      <c r="I2" s="19"/>
      <c r="J2" s="19"/>
      <c r="K2" s="19"/>
      <c r="L2" s="19"/>
    </row>
    <row r="3" spans="2:51" ht="6" customHeight="1">
      <c r="B3" s="19"/>
      <c r="C3" s="19"/>
      <c r="D3" s="19"/>
      <c r="E3" s="19"/>
      <c r="F3" s="19"/>
      <c r="G3" s="19"/>
      <c r="H3" s="19"/>
      <c r="I3" s="19"/>
      <c r="J3" s="19"/>
      <c r="K3" s="19"/>
      <c r="L3" s="19"/>
    </row>
    <row r="4" spans="2:51" ht="6" customHeight="1">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1" ht="6" customHeight="1">
      <c r="B5" s="19"/>
      <c r="C5" s="19"/>
      <c r="D5" s="19"/>
      <c r="E5" s="19"/>
      <c r="F5" s="19"/>
      <c r="G5" s="19"/>
      <c r="H5" s="19"/>
      <c r="I5" s="19"/>
      <c r="J5" s="19"/>
      <c r="K5" s="19"/>
      <c r="L5" s="19"/>
    </row>
    <row r="6" spans="2:51" ht="12.75" customHeight="1">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16" t="s">
        <v>38</v>
      </c>
      <c r="AX6" s="216"/>
    </row>
    <row r="7" spans="2:51" ht="12.75" customHeight="1">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1" ht="6" customHeight="1">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1" ht="10.5" customHeight="1">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7"/>
      <c r="AI9" s="53">
        <v>8222.3199540181758</v>
      </c>
      <c r="AJ9" s="56"/>
      <c r="AK9" s="53">
        <v>7898.3853270996033</v>
      </c>
      <c r="AL9" s="27"/>
      <c r="AM9" s="53">
        <v>8336.8928147589213</v>
      </c>
      <c r="AN9" s="27"/>
      <c r="AO9" s="53">
        <v>8003.2113876044305</v>
      </c>
      <c r="AP9" s="72"/>
      <c r="AQ9" s="53">
        <v>8078.9466112547088</v>
      </c>
      <c r="AR9" s="27"/>
      <c r="AS9" s="53">
        <v>8336.4397835729469</v>
      </c>
      <c r="AT9" s="27"/>
      <c r="AU9" s="53">
        <v>4333.3878911299998</v>
      </c>
      <c r="AV9" s="27"/>
      <c r="AW9" s="56"/>
      <c r="AX9" s="14" t="s">
        <v>31</v>
      </c>
      <c r="AY9" s="171"/>
    </row>
    <row r="10" spans="2:51" ht="10.5" customHeight="1">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7"/>
      <c r="AI10" s="53">
        <v>7940.1581537677357</v>
      </c>
      <c r="AJ10" s="56"/>
      <c r="AK10" s="53">
        <v>8479.9517068117129</v>
      </c>
      <c r="AL10" s="27"/>
      <c r="AM10" s="53">
        <v>8494.6297537496193</v>
      </c>
      <c r="AN10" s="27"/>
      <c r="AO10" s="53">
        <v>8763.1891878154347</v>
      </c>
      <c r="AP10" s="72"/>
      <c r="AQ10" s="53">
        <v>8443.4158995765229</v>
      </c>
      <c r="AR10" s="27"/>
      <c r="AS10" s="53">
        <v>7789.5475877809504</v>
      </c>
      <c r="AT10" s="27"/>
      <c r="AU10" s="53">
        <v>8362.9309256800007</v>
      </c>
      <c r="AV10" s="27"/>
      <c r="AW10" s="56"/>
      <c r="AX10" s="14" t="s">
        <v>32</v>
      </c>
      <c r="AY10" s="171"/>
    </row>
    <row r="11" spans="2:51" ht="10.5" customHeight="1">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7"/>
      <c r="AI11" s="53">
        <v>8296.7038831537029</v>
      </c>
      <c r="AJ11" s="56"/>
      <c r="AK11" s="53">
        <v>8178.5170703989652</v>
      </c>
      <c r="AL11" s="27"/>
      <c r="AM11" s="53">
        <v>8433.1663974625444</v>
      </c>
      <c r="AN11" s="27"/>
      <c r="AO11" s="53">
        <v>9143.9474548082399</v>
      </c>
      <c r="AP11" s="27"/>
      <c r="AQ11" s="53">
        <v>8512.3852089251268</v>
      </c>
      <c r="AR11" s="27"/>
      <c r="AS11" s="53">
        <v>7836.5984317959201</v>
      </c>
      <c r="AT11" s="27"/>
      <c r="AU11" s="53">
        <v>7857.994428</v>
      </c>
      <c r="AV11" s="27"/>
      <c r="AW11" s="56"/>
      <c r="AX11" s="14" t="s">
        <v>33</v>
      </c>
      <c r="AY11" s="171"/>
    </row>
    <row r="12" spans="2:51" ht="10.5" customHeight="1">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7"/>
      <c r="AI12" s="53">
        <v>8655.6160534667633</v>
      </c>
      <c r="AJ12" s="56"/>
      <c r="AK12" s="53">
        <v>8301.4046046285475</v>
      </c>
      <c r="AL12" s="27"/>
      <c r="AM12" s="53">
        <v>8304.1219956020395</v>
      </c>
      <c r="AN12" s="27"/>
      <c r="AO12" s="53">
        <v>9335.7602641362537</v>
      </c>
      <c r="AP12" s="27"/>
      <c r="AQ12" s="53">
        <v>8161.7958089013591</v>
      </c>
      <c r="AR12" s="27"/>
      <c r="AS12" s="53">
        <v>7442.7974620741979</v>
      </c>
      <c r="AT12" s="27"/>
      <c r="AU12" s="53">
        <v>7761.6947130272874</v>
      </c>
      <c r="AV12" s="27"/>
      <c r="AW12" s="25"/>
      <c r="AX12" s="14" t="s">
        <v>34</v>
      </c>
      <c r="AY12" s="171"/>
    </row>
    <row r="13" spans="2:51" ht="6" customHeight="1">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30"/>
      <c r="AJ13" s="27"/>
      <c r="AK13" s="30"/>
      <c r="AL13" s="27"/>
      <c r="AM13" s="30"/>
      <c r="AN13" s="27"/>
      <c r="AO13" s="30"/>
      <c r="AP13" s="27"/>
      <c r="AQ13" s="30"/>
      <c r="AR13" s="27"/>
      <c r="AS13" s="30"/>
      <c r="AT13" s="27"/>
      <c r="AU13" s="30"/>
      <c r="AV13" s="27"/>
      <c r="AW13" s="25"/>
      <c r="AX13" s="28"/>
      <c r="AY13" s="171"/>
    </row>
    <row r="14" spans="2:51" ht="11.25" customHeight="1">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8"/>
      <c r="AI14" s="55">
        <v>33114.79804440638</v>
      </c>
      <c r="AJ14" s="106"/>
      <c r="AK14" s="55">
        <v>32858.258708938825</v>
      </c>
      <c r="AL14" s="97"/>
      <c r="AM14" s="55">
        <v>33568.810961573123</v>
      </c>
      <c r="AN14" s="97"/>
      <c r="AO14" s="55">
        <v>35246.108294364356</v>
      </c>
      <c r="AP14" s="97"/>
      <c r="AQ14" s="55">
        <v>33196.543528657719</v>
      </c>
      <c r="AR14" s="97"/>
      <c r="AS14" s="55">
        <v>31405.383265224016</v>
      </c>
      <c r="AT14" s="97"/>
      <c r="AU14" s="55">
        <v>28316.00795783729</v>
      </c>
      <c r="AV14" s="97"/>
      <c r="AW14" s="25"/>
      <c r="AX14" s="15" t="s">
        <v>28</v>
      </c>
      <c r="AY14" s="171"/>
    </row>
    <row r="15" spans="2:51" ht="6" customHeight="1">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71"/>
    </row>
    <row r="16" spans="2:51" ht="6" customHeight="1">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71"/>
    </row>
    <row r="17" spans="2:51" s="42" customFormat="1" ht="12.75" customHeight="1">
      <c r="B17" s="216" t="s">
        <v>39</v>
      </c>
      <c r="C17" s="216"/>
      <c r="D17" s="216"/>
      <c r="E17" s="214"/>
      <c r="F17" s="214"/>
      <c r="G17" s="214"/>
      <c r="H17" s="214"/>
      <c r="I17" s="214"/>
      <c r="J17" s="214"/>
      <c r="K17" s="214"/>
      <c r="L17" s="214"/>
      <c r="M17" s="214"/>
      <c r="N17" s="214"/>
      <c r="O17" s="214"/>
      <c r="P17" s="214"/>
      <c r="Q17" s="214"/>
      <c r="R17" s="214"/>
      <c r="S17" s="214"/>
      <c r="T17" s="214"/>
      <c r="U17" s="13"/>
      <c r="V17" s="13"/>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6" t="s">
        <v>41</v>
      </c>
      <c r="AX17" s="216"/>
      <c r="AY17" s="171"/>
    </row>
    <row r="18" spans="2:51" s="42" customFormat="1" ht="12.75" customHeight="1">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16" t="s">
        <v>42</v>
      </c>
      <c r="AX18" s="216"/>
      <c r="AY18" s="171"/>
    </row>
    <row r="19" spans="2:51" ht="4.5" customHeight="1">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71"/>
    </row>
    <row r="20" spans="2:51" ht="10.5" customHeight="1">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7"/>
      <c r="AI20" s="53">
        <v>2263.9454009315286</v>
      </c>
      <c r="AJ20" s="56"/>
      <c r="AK20" s="53">
        <v>2090.9409505208623</v>
      </c>
      <c r="AL20" s="27"/>
      <c r="AM20" s="53">
        <v>2041.9830576371062</v>
      </c>
      <c r="AN20" s="27"/>
      <c r="AO20" s="53">
        <v>2065.9463767129937</v>
      </c>
      <c r="AP20" s="72"/>
      <c r="AQ20" s="53">
        <v>2158.8965030103204</v>
      </c>
      <c r="AR20" s="27"/>
      <c r="AS20" s="53">
        <v>2138.7106853168125</v>
      </c>
      <c r="AT20" s="27"/>
      <c r="AU20" s="53">
        <v>1403.032866181677</v>
      </c>
      <c r="AV20" s="27"/>
      <c r="AW20" s="56"/>
      <c r="AX20" s="14" t="s">
        <v>31</v>
      </c>
      <c r="AY20" s="171"/>
    </row>
    <row r="21" spans="2:51" ht="10.5" customHeight="1">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7"/>
      <c r="AI21" s="53">
        <v>2276.2517061213084</v>
      </c>
      <c r="AJ21" s="56"/>
      <c r="AK21" s="53">
        <v>2254.0226593042594</v>
      </c>
      <c r="AL21" s="27"/>
      <c r="AM21" s="53">
        <v>2093.2655230575378</v>
      </c>
      <c r="AN21" s="27"/>
      <c r="AO21" s="53">
        <v>2379.4030934814509</v>
      </c>
      <c r="AP21" s="72"/>
      <c r="AQ21" s="53">
        <v>2391.4787854863926</v>
      </c>
      <c r="AR21" s="27"/>
      <c r="AS21" s="53">
        <v>2000.1140938658864</v>
      </c>
      <c r="AT21" s="27"/>
      <c r="AU21" s="53">
        <v>2105.5392085581902</v>
      </c>
      <c r="AV21" s="27"/>
      <c r="AW21" s="56"/>
      <c r="AX21" s="14" t="s">
        <v>32</v>
      </c>
      <c r="AY21" s="171"/>
    </row>
    <row r="22" spans="2:51" ht="10.5" customHeight="1">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7"/>
      <c r="AI22" s="53">
        <v>2095.5192352414892</v>
      </c>
      <c r="AJ22" s="56"/>
      <c r="AK22" s="53">
        <v>2143.0397677314677</v>
      </c>
      <c r="AL22" s="27"/>
      <c r="AM22" s="53">
        <v>1898.0614711064077</v>
      </c>
      <c r="AN22" s="27"/>
      <c r="AO22" s="53">
        <v>2295.1665057508581</v>
      </c>
      <c r="AP22" s="27"/>
      <c r="AQ22" s="53">
        <v>2186.6006533411851</v>
      </c>
      <c r="AR22" s="27"/>
      <c r="AS22" s="53">
        <v>2013.9989127387585</v>
      </c>
      <c r="AT22" s="27"/>
      <c r="AU22" s="53">
        <v>2061.467665097412</v>
      </c>
      <c r="AV22" s="27"/>
      <c r="AW22" s="56"/>
      <c r="AX22" s="14" t="s">
        <v>33</v>
      </c>
      <c r="AY22" s="171"/>
    </row>
    <row r="23" spans="2:51" ht="10.5" customHeight="1">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7"/>
      <c r="AI23" s="53">
        <v>2167.6041177454463</v>
      </c>
      <c r="AJ23" s="56"/>
      <c r="AK23" s="53">
        <v>2161.4965974660681</v>
      </c>
      <c r="AL23" s="27"/>
      <c r="AM23" s="53">
        <v>1989.6815856871674</v>
      </c>
      <c r="AN23" s="27"/>
      <c r="AO23" s="53">
        <v>2263.2896886383892</v>
      </c>
      <c r="AP23" s="27"/>
      <c r="AQ23" s="53">
        <v>2125.1496221913731</v>
      </c>
      <c r="AR23" s="27"/>
      <c r="AS23" s="53">
        <v>2068.8691022320245</v>
      </c>
      <c r="AT23" s="27"/>
      <c r="AU23" s="53">
        <v>2052.8075521001624</v>
      </c>
      <c r="AV23" s="27"/>
      <c r="AW23" s="25"/>
      <c r="AX23" s="14" t="s">
        <v>34</v>
      </c>
      <c r="AY23" s="171"/>
    </row>
    <row r="24" spans="2:51" ht="6" customHeight="1">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30"/>
      <c r="AJ24" s="27"/>
      <c r="AK24" s="30"/>
      <c r="AL24" s="27"/>
      <c r="AM24" s="30"/>
      <c r="AN24" s="27"/>
      <c r="AO24" s="30"/>
      <c r="AP24" s="27"/>
      <c r="AQ24" s="30"/>
      <c r="AR24" s="27"/>
      <c r="AS24" s="30"/>
      <c r="AT24" s="27"/>
      <c r="AU24" s="30"/>
      <c r="AV24" s="27"/>
      <c r="AW24" s="25"/>
      <c r="AX24" s="28"/>
      <c r="AY24" s="171"/>
    </row>
    <row r="25" spans="2:51" ht="11.25" customHeight="1">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8"/>
      <c r="AI25" s="55">
        <v>8803.320460039773</v>
      </c>
      <c r="AJ25" s="106"/>
      <c r="AK25" s="55">
        <v>8649.4999750226561</v>
      </c>
      <c r="AL25" s="97"/>
      <c r="AM25" s="55">
        <v>8022.9916374882196</v>
      </c>
      <c r="AN25" s="97"/>
      <c r="AO25" s="55">
        <v>9003.8056645836914</v>
      </c>
      <c r="AP25" s="97"/>
      <c r="AQ25" s="55">
        <v>8862.1255640292711</v>
      </c>
      <c r="AR25" s="97"/>
      <c r="AS25" s="55">
        <v>8221.6927941534814</v>
      </c>
      <c r="AT25" s="97"/>
      <c r="AU25" s="55">
        <v>7622.8472919374417</v>
      </c>
      <c r="AV25" s="97"/>
      <c r="AW25" s="25"/>
      <c r="AX25" s="15" t="s">
        <v>28</v>
      </c>
      <c r="AY25" s="171"/>
    </row>
    <row r="26" spans="2:51" ht="6" customHeight="1">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71"/>
    </row>
    <row r="27" spans="2:51" ht="6" customHeight="1">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1" ht="18.75" customHeight="1">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row>
    <row r="29" spans="2:51" ht="18.75" customHeight="1">
      <c r="B29" s="18"/>
      <c r="C29" s="18"/>
      <c r="D29" s="19"/>
      <c r="E29" s="19"/>
      <c r="F29" s="19"/>
      <c r="G29" s="19"/>
      <c r="H29" s="19"/>
      <c r="I29" s="19"/>
      <c r="J29" s="19"/>
      <c r="K29" s="19"/>
      <c r="L29" s="19"/>
    </row>
    <row r="30" spans="2:51" ht="18.75" customHeight="1">
      <c r="B30" s="18"/>
      <c r="C30" s="18"/>
      <c r="D30" s="19"/>
      <c r="E30" s="19"/>
      <c r="F30" s="19"/>
      <c r="G30" s="19"/>
      <c r="H30" s="19"/>
      <c r="I30" s="19"/>
      <c r="J30" s="19"/>
      <c r="K30" s="19"/>
      <c r="L30" s="19"/>
      <c r="AS30" s="111"/>
    </row>
  </sheetData>
  <mergeCells count="29">
    <mergeCell ref="B28:AX28"/>
    <mergeCell ref="E17:F17"/>
    <mergeCell ref="G17:H17"/>
    <mergeCell ref="AW17:AX17"/>
    <mergeCell ref="AE17:AF17"/>
    <mergeCell ref="O17:P17"/>
    <mergeCell ref="K17:L17"/>
    <mergeCell ref="I17:J17"/>
    <mergeCell ref="AW18:AX18"/>
    <mergeCell ref="B18:D18"/>
    <mergeCell ref="AC17:AD17"/>
    <mergeCell ref="AA17:AB17"/>
    <mergeCell ref="Y17:Z17"/>
    <mergeCell ref="AM17:AN17"/>
    <mergeCell ref="AQ17:AR17"/>
    <mergeCell ref="AW6:AX6"/>
    <mergeCell ref="Q17:R17"/>
    <mergeCell ref="S17:T17"/>
    <mergeCell ref="B7:D7"/>
    <mergeCell ref="B17:D17"/>
    <mergeCell ref="B6:D6"/>
    <mergeCell ref="AG17:AH17"/>
    <mergeCell ref="AO17:AP17"/>
    <mergeCell ref="M17:N17"/>
    <mergeCell ref="W17:X17"/>
    <mergeCell ref="AI17:AJ17"/>
    <mergeCell ref="AK17:AL17"/>
    <mergeCell ref="AU17:AV17"/>
    <mergeCell ref="AS17:AT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AX31"/>
  <sheetViews>
    <sheetView zoomScaleNormal="100" workbookViewId="0"/>
  </sheetViews>
  <sheetFormatPr defaultColWidth="9.33203125" defaultRowHeight="14.25" outlineLevelCol="1"/>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hidden="1" customWidth="1" outlineLevel="1"/>
    <col min="34" max="34" width="1.5" style="17" hidden="1" customWidth="1" outlineLevel="1"/>
    <col min="35" max="35" width="7.6640625" style="17" hidden="1" customWidth="1" outlineLevel="1"/>
    <col min="36" max="36" width="1.5" style="17" hidden="1" customWidth="1" outlineLevel="1"/>
    <col min="37" max="37" width="7.6640625" style="17" customWidth="1" collapsed="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7.6640625" style="17" customWidth="1"/>
    <col min="46" max="46" width="1.5" style="17" customWidth="1"/>
    <col min="47" max="47" width="7.6640625" style="17" customWidth="1"/>
    <col min="48" max="48" width="1.5" style="17" customWidth="1"/>
    <col min="49" max="49" width="1" style="17" customWidth="1"/>
    <col min="50" max="50" width="32.6640625" style="17" customWidth="1"/>
    <col min="51" max="16384" width="9.33203125" style="17"/>
  </cols>
  <sheetData>
    <row r="1" spans="2:50">
      <c r="B1" s="18" t="s">
        <v>121</v>
      </c>
      <c r="C1" s="18"/>
      <c r="D1" s="19"/>
      <c r="E1" s="19"/>
      <c r="F1" s="19"/>
      <c r="G1" s="19"/>
      <c r="H1" s="19"/>
      <c r="I1" s="19"/>
      <c r="J1" s="19"/>
      <c r="K1" s="19"/>
      <c r="L1" s="19"/>
    </row>
    <row r="2" spans="2:50">
      <c r="B2" s="94" t="s">
        <v>122</v>
      </c>
      <c r="C2" s="18"/>
      <c r="D2" s="19"/>
      <c r="E2" s="19"/>
      <c r="F2" s="19"/>
      <c r="G2" s="19"/>
      <c r="H2" s="19"/>
      <c r="I2" s="19"/>
      <c r="J2" s="19"/>
      <c r="K2" s="19"/>
      <c r="L2" s="19"/>
    </row>
    <row r="3" spans="2:50" ht="6" customHeight="1">
      <c r="B3" s="19"/>
      <c r="C3" s="19"/>
      <c r="D3" s="19"/>
      <c r="E3" s="19"/>
      <c r="F3" s="19"/>
      <c r="G3" s="19"/>
      <c r="H3" s="19"/>
      <c r="I3" s="19"/>
      <c r="J3" s="19"/>
      <c r="K3" s="19"/>
      <c r="L3" s="19"/>
    </row>
    <row r="4" spans="2:50" ht="6" customHeight="1">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0" ht="6" customHeight="1">
      <c r="B5" s="19"/>
      <c r="C5" s="19"/>
      <c r="D5" s="19"/>
      <c r="E5" s="19"/>
      <c r="F5" s="19"/>
      <c r="G5" s="19"/>
      <c r="H5" s="19"/>
      <c r="I5" s="19"/>
      <c r="J5" s="19"/>
      <c r="K5" s="19"/>
      <c r="L5" s="19"/>
    </row>
    <row r="6" spans="2:50" ht="12.75" customHeight="1">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151</v>
      </c>
      <c r="AT6" s="19"/>
      <c r="AU6" s="70">
        <v>2024</v>
      </c>
      <c r="AV6" s="19"/>
      <c r="AW6" s="216" t="s">
        <v>38</v>
      </c>
      <c r="AX6" s="216"/>
    </row>
    <row r="7" spans="2:50" ht="12.75" customHeight="1">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0" ht="6" customHeight="1">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0" ht="10.5" customHeight="1">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7"/>
      <c r="AI9" s="93">
        <v>7537.2534129432433</v>
      </c>
      <c r="AJ9" s="56"/>
      <c r="AK9" s="93">
        <v>7435.1690825326787</v>
      </c>
      <c r="AL9" s="27"/>
      <c r="AM9" s="53">
        <v>7258.0361630774851</v>
      </c>
      <c r="AN9" s="27"/>
      <c r="AO9" s="53">
        <v>7401.3870067549069</v>
      </c>
      <c r="AP9" s="72"/>
      <c r="AQ9" s="53">
        <v>7500.6683329571069</v>
      </c>
      <c r="AR9" s="107"/>
      <c r="AS9" s="93">
        <v>7180.3390463282794</v>
      </c>
      <c r="AT9" s="27"/>
      <c r="AU9" s="53">
        <v>7610.922722628291</v>
      </c>
      <c r="AV9" s="27"/>
      <c r="AW9" s="56"/>
      <c r="AX9" s="14" t="s">
        <v>31</v>
      </c>
    </row>
    <row r="10" spans="2:50" ht="10.5" customHeight="1">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7"/>
      <c r="AI10" s="93">
        <v>7249.2075637623266</v>
      </c>
      <c r="AJ10" s="56"/>
      <c r="AK10" s="93">
        <v>7276.0559974381677</v>
      </c>
      <c r="AL10" s="27"/>
      <c r="AM10" s="53">
        <v>6888.0317493437324</v>
      </c>
      <c r="AN10" s="27"/>
      <c r="AO10" s="53">
        <v>7795.780668379447</v>
      </c>
      <c r="AP10" s="72"/>
      <c r="AQ10" s="53">
        <v>8157.2775215897618</v>
      </c>
      <c r="AR10" s="107"/>
      <c r="AS10" s="93">
        <v>7134.5224806616679</v>
      </c>
      <c r="AT10" s="27"/>
      <c r="AU10" s="53">
        <v>7758.3644768388313</v>
      </c>
      <c r="AV10" s="27"/>
      <c r="AW10" s="56"/>
      <c r="AX10" s="14" t="s">
        <v>32</v>
      </c>
    </row>
    <row r="11" spans="2:50" ht="10.5" customHeight="1">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7"/>
      <c r="AI11" s="93">
        <v>6575.9456753855056</v>
      </c>
      <c r="AJ11" s="56"/>
      <c r="AK11" s="93">
        <v>6496.0665066069951</v>
      </c>
      <c r="AL11" s="27"/>
      <c r="AM11" s="53">
        <v>6551.9757139517642</v>
      </c>
      <c r="AN11" s="27"/>
      <c r="AO11" s="53">
        <v>7057.7007171652958</v>
      </c>
      <c r="AP11" s="27"/>
      <c r="AQ11" s="53">
        <v>7145.3207684963845</v>
      </c>
      <c r="AR11" s="107"/>
      <c r="AS11" s="93">
        <v>7185.3899404445856</v>
      </c>
      <c r="AT11" s="27"/>
      <c r="AU11" s="53">
        <v>7197.0421355479757</v>
      </c>
      <c r="AV11" s="27"/>
      <c r="AW11" s="56"/>
      <c r="AX11" s="14" t="s">
        <v>33</v>
      </c>
    </row>
    <row r="12" spans="2:50" ht="10.5" customHeight="1">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7"/>
      <c r="AI12" s="93">
        <v>7146.7503992899801</v>
      </c>
      <c r="AJ12" s="56"/>
      <c r="AK12" s="93">
        <v>7022.6684996601552</v>
      </c>
      <c r="AL12" s="27"/>
      <c r="AM12" s="53">
        <v>6974.9542949447596</v>
      </c>
      <c r="AN12" s="27"/>
      <c r="AO12" s="53">
        <v>6901.5222311845991</v>
      </c>
      <c r="AP12" s="27"/>
      <c r="AQ12" s="53">
        <v>7020.460160869563</v>
      </c>
      <c r="AR12" s="107"/>
      <c r="AS12" s="93">
        <v>7261.9214221311113</v>
      </c>
      <c r="AT12" s="27"/>
      <c r="AU12" s="53">
        <v>7606.9706686879199</v>
      </c>
      <c r="AV12" s="27"/>
      <c r="AW12" s="56"/>
      <c r="AX12" s="14" t="s">
        <v>34</v>
      </c>
    </row>
    <row r="13" spans="2:50" ht="6" customHeight="1">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7"/>
      <c r="AI13" s="149"/>
      <c r="AJ13" s="27"/>
      <c r="AK13" s="149"/>
      <c r="AL13" s="27"/>
      <c r="AM13" s="30"/>
      <c r="AN13" s="27"/>
      <c r="AO13" s="30"/>
      <c r="AP13" s="27"/>
      <c r="AQ13" s="30"/>
      <c r="AR13" s="107"/>
      <c r="AS13" s="149"/>
      <c r="AT13" s="27"/>
      <c r="AU13" s="30"/>
      <c r="AV13" s="27"/>
      <c r="AW13" s="25"/>
      <c r="AX13" s="28"/>
    </row>
    <row r="14" spans="2:50" ht="11.25" customHeight="1">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8"/>
      <c r="AI14" s="55">
        <v>28509.157051381055</v>
      </c>
      <c r="AJ14" s="106"/>
      <c r="AK14" s="55">
        <v>28229.960086237996</v>
      </c>
      <c r="AL14" s="97"/>
      <c r="AM14" s="55">
        <v>27672.997921317743</v>
      </c>
      <c r="AN14" s="97"/>
      <c r="AO14" s="55">
        <v>29156.390623484251</v>
      </c>
      <c r="AP14" s="97"/>
      <c r="AQ14" s="55">
        <v>29823.726783912818</v>
      </c>
      <c r="AR14" s="108"/>
      <c r="AS14" s="55">
        <v>28762.172889565645</v>
      </c>
      <c r="AT14" s="97"/>
      <c r="AU14" s="55">
        <v>30173.300003703022</v>
      </c>
      <c r="AV14" s="97"/>
      <c r="AW14" s="25"/>
      <c r="AX14" s="15" t="s">
        <v>28</v>
      </c>
    </row>
    <row r="15" spans="2:50" ht="6" customHeight="1">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0"/>
      <c r="AJ15" s="40"/>
      <c r="AK15" s="150"/>
      <c r="AL15" s="40"/>
      <c r="AM15" s="36"/>
      <c r="AN15" s="40"/>
      <c r="AO15" s="36"/>
      <c r="AP15" s="40"/>
      <c r="AQ15" s="36"/>
      <c r="AR15" s="40"/>
      <c r="AS15" s="36"/>
      <c r="AT15" s="40"/>
      <c r="AU15" s="36"/>
      <c r="AV15" s="40"/>
      <c r="AW15" s="41"/>
      <c r="AX15" s="35"/>
    </row>
    <row r="16" spans="2:50" ht="6" customHeight="1">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1"/>
      <c r="AJ16" s="151"/>
      <c r="AK16" s="151"/>
      <c r="AL16" s="151"/>
      <c r="AM16" s="25"/>
      <c r="AN16" s="25"/>
      <c r="AO16" s="25"/>
      <c r="AP16" s="25"/>
      <c r="AQ16" s="25"/>
      <c r="AR16" s="25"/>
      <c r="AS16" s="25"/>
      <c r="AT16" s="25"/>
      <c r="AU16" s="25"/>
      <c r="AV16" s="25"/>
      <c r="AW16" s="25"/>
      <c r="AX16" s="28"/>
    </row>
    <row r="17" spans="2:50" s="42" customFormat="1" ht="12.75" customHeight="1">
      <c r="B17" s="216" t="s">
        <v>39</v>
      </c>
      <c r="C17" s="216"/>
      <c r="D17" s="216"/>
      <c r="E17" s="214"/>
      <c r="F17" s="214"/>
      <c r="G17" s="214"/>
      <c r="H17" s="214"/>
      <c r="I17" s="214"/>
      <c r="J17" s="214"/>
      <c r="K17" s="214"/>
      <c r="L17" s="214"/>
      <c r="M17" s="214"/>
      <c r="N17" s="214"/>
      <c r="O17" s="214"/>
      <c r="P17" s="214"/>
      <c r="Q17" s="214"/>
      <c r="R17" s="214"/>
      <c r="S17" s="214"/>
      <c r="T17" s="214"/>
      <c r="U17" s="13"/>
      <c r="V17" s="13"/>
      <c r="W17" s="214"/>
      <c r="X17" s="214"/>
      <c r="Y17" s="214"/>
      <c r="Z17" s="214"/>
      <c r="AA17" s="214"/>
      <c r="AB17" s="214"/>
      <c r="AC17" s="214"/>
      <c r="AD17" s="214"/>
      <c r="AE17" s="214"/>
      <c r="AF17" s="214"/>
      <c r="AG17" s="214"/>
      <c r="AH17" s="214"/>
      <c r="AI17" s="221"/>
      <c r="AJ17" s="221"/>
      <c r="AK17" s="221"/>
      <c r="AL17" s="221"/>
      <c r="AM17" s="214"/>
      <c r="AN17" s="214"/>
      <c r="AO17" s="214"/>
      <c r="AP17" s="214"/>
      <c r="AQ17" s="214"/>
      <c r="AR17" s="214"/>
      <c r="AS17" s="214"/>
      <c r="AT17" s="214"/>
      <c r="AU17" s="214"/>
      <c r="AV17" s="214"/>
      <c r="AW17" s="216" t="s">
        <v>41</v>
      </c>
      <c r="AX17" s="216"/>
    </row>
    <row r="18" spans="2:50" s="42" customFormat="1" ht="12.75" customHeight="1">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2"/>
      <c r="AJ18" s="152"/>
      <c r="AK18" s="152"/>
      <c r="AL18" s="152"/>
      <c r="AM18" s="13"/>
      <c r="AN18" s="13"/>
      <c r="AO18" s="13"/>
      <c r="AP18" s="13"/>
      <c r="AQ18" s="13"/>
      <c r="AR18" s="13"/>
      <c r="AS18" s="13"/>
      <c r="AT18" s="13"/>
      <c r="AU18" s="13"/>
      <c r="AV18" s="13"/>
      <c r="AW18" s="216" t="s">
        <v>42</v>
      </c>
      <c r="AX18" s="216"/>
    </row>
    <row r="19" spans="2:50" ht="4.5" customHeight="1">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3"/>
      <c r="AJ19" s="153"/>
      <c r="AK19" s="153"/>
      <c r="AL19" s="153"/>
      <c r="AM19" s="44"/>
      <c r="AN19" s="44"/>
      <c r="AO19" s="44"/>
      <c r="AP19" s="44"/>
      <c r="AQ19" s="44"/>
      <c r="AR19" s="44"/>
      <c r="AS19" s="44"/>
      <c r="AT19" s="44"/>
      <c r="AU19" s="44"/>
      <c r="AV19" s="44"/>
      <c r="AW19" s="44"/>
      <c r="AX19" s="44"/>
    </row>
    <row r="20" spans="2:50" ht="10.5" customHeight="1">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7"/>
      <c r="AI20" s="93">
        <v>3071.2350023234649</v>
      </c>
      <c r="AJ20" s="56"/>
      <c r="AK20" s="93">
        <v>3045.6910551591686</v>
      </c>
      <c r="AL20" s="27"/>
      <c r="AM20" s="53">
        <v>3166.0302989231031</v>
      </c>
      <c r="AN20" s="27"/>
      <c r="AO20" s="53">
        <v>3012.8266585672877</v>
      </c>
      <c r="AP20" s="72"/>
      <c r="AQ20" s="53">
        <v>3106.2629434786732</v>
      </c>
      <c r="AR20" s="107"/>
      <c r="AS20" s="93">
        <v>3115.3014832873714</v>
      </c>
      <c r="AT20" s="27"/>
      <c r="AU20" s="53">
        <v>3075.269356102403</v>
      </c>
      <c r="AV20" s="27"/>
      <c r="AW20" s="56"/>
      <c r="AX20" s="14" t="s">
        <v>31</v>
      </c>
    </row>
    <row r="21" spans="2:50" ht="10.5" customHeight="1">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7"/>
      <c r="AI21" s="93">
        <v>2989.8243815293936</v>
      </c>
      <c r="AJ21" s="56"/>
      <c r="AK21" s="93">
        <v>2980.4209369135488</v>
      </c>
      <c r="AL21" s="27"/>
      <c r="AM21" s="53">
        <v>3007.3829794748208</v>
      </c>
      <c r="AN21" s="27"/>
      <c r="AO21" s="53">
        <v>3339.7097892481233</v>
      </c>
      <c r="AP21" s="72"/>
      <c r="AQ21" s="53">
        <v>3340.261291940205</v>
      </c>
      <c r="AR21" s="107"/>
      <c r="AS21" s="93">
        <v>3077.1571276468731</v>
      </c>
      <c r="AT21" s="27"/>
      <c r="AU21" s="53">
        <v>3269.7188836641858</v>
      </c>
      <c r="AV21" s="27"/>
      <c r="AW21" s="56"/>
      <c r="AX21" s="14" t="s">
        <v>32</v>
      </c>
    </row>
    <row r="22" spans="2:50" ht="10.5" customHeight="1">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7"/>
      <c r="AI22" s="93">
        <v>3026.577570433702</v>
      </c>
      <c r="AJ22" s="56"/>
      <c r="AK22" s="93">
        <v>2946.7296699103335</v>
      </c>
      <c r="AL22" s="27"/>
      <c r="AM22" s="53">
        <v>2981.2773808405641</v>
      </c>
      <c r="AN22" s="27"/>
      <c r="AO22" s="53">
        <v>3230.0261769735762</v>
      </c>
      <c r="AP22" s="27"/>
      <c r="AQ22" s="53">
        <v>3199.5135959417225</v>
      </c>
      <c r="AR22" s="107"/>
      <c r="AS22" s="93">
        <v>2872.0924770576357</v>
      </c>
      <c r="AT22" s="27"/>
      <c r="AU22" s="53">
        <v>2840.8482963508936</v>
      </c>
      <c r="AV22" s="27"/>
      <c r="AW22" s="56"/>
      <c r="AX22" s="14" t="s">
        <v>33</v>
      </c>
    </row>
    <row r="23" spans="2:50" ht="10.5" customHeight="1">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7"/>
      <c r="AI23" s="93">
        <v>3271.3108720292848</v>
      </c>
      <c r="AJ23" s="56"/>
      <c r="AK23" s="93">
        <v>3051.4693678883368</v>
      </c>
      <c r="AL23" s="27"/>
      <c r="AM23" s="53">
        <v>3068.9102496879173</v>
      </c>
      <c r="AN23" s="27"/>
      <c r="AO23" s="53">
        <v>3136.8663537142329</v>
      </c>
      <c r="AP23" s="27"/>
      <c r="AQ23" s="53">
        <v>2948.3661537653657</v>
      </c>
      <c r="AR23" s="107"/>
      <c r="AS23" s="93">
        <v>2926.0538630424835</v>
      </c>
      <c r="AT23" s="27"/>
      <c r="AU23" s="53">
        <v>3019.0399415542211</v>
      </c>
      <c r="AV23" s="27"/>
      <c r="AW23" s="25"/>
      <c r="AX23" s="14" t="s">
        <v>34</v>
      </c>
    </row>
    <row r="24" spans="2:50" ht="6" customHeight="1">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7"/>
      <c r="AI24" s="149"/>
      <c r="AJ24" s="27"/>
      <c r="AK24" s="149"/>
      <c r="AL24" s="27"/>
      <c r="AM24" s="30"/>
      <c r="AN24" s="27"/>
      <c r="AO24" s="30"/>
      <c r="AP24" s="27"/>
      <c r="AQ24" s="30"/>
      <c r="AR24" s="107"/>
      <c r="AS24" s="149"/>
      <c r="AT24" s="27"/>
      <c r="AU24" s="30"/>
      <c r="AV24" s="27"/>
      <c r="AW24" s="25"/>
      <c r="AX24" s="28"/>
    </row>
    <row r="25" spans="2:50" ht="11.25" customHeight="1">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8"/>
      <c r="AI25" s="55">
        <v>12358.947826315845</v>
      </c>
      <c r="AJ25" s="106"/>
      <c r="AK25" s="55">
        <v>12024.311029871387</v>
      </c>
      <c r="AL25" s="97"/>
      <c r="AM25" s="55">
        <v>12223.600908926404</v>
      </c>
      <c r="AN25" s="97"/>
      <c r="AO25" s="55">
        <v>12719.428978503222</v>
      </c>
      <c r="AP25" s="97"/>
      <c r="AQ25" s="55">
        <v>12594.403985125966</v>
      </c>
      <c r="AR25" s="108"/>
      <c r="AS25" s="55">
        <v>11990.604951034364</v>
      </c>
      <c r="AT25" s="97"/>
      <c r="AU25" s="55">
        <v>12204.876477671703</v>
      </c>
      <c r="AV25" s="97"/>
      <c r="AW25" s="25"/>
      <c r="AX25" s="15" t="s">
        <v>28</v>
      </c>
    </row>
    <row r="26" spans="2:50" ht="6" customHeight="1">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row>
    <row r="27" spans="2:50" ht="6" customHeight="1">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0" ht="44.25" customHeight="1">
      <c r="B28" s="217" t="s">
        <v>152</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row>
    <row r="29" spans="2:50" ht="14.1" customHeight="1">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5"/>
      <c r="AX29" s="28"/>
    </row>
    <row r="30" spans="2:50" ht="14.1" customHeight="1">
      <c r="B30" s="18"/>
      <c r="C30" s="18"/>
      <c r="D30" s="19"/>
      <c r="E30" s="19"/>
      <c r="F30" s="19"/>
      <c r="G30" s="19"/>
      <c r="H30" s="19"/>
      <c r="I30" s="19"/>
      <c r="J30" s="19"/>
      <c r="K30" s="19"/>
      <c r="L30" s="19"/>
    </row>
    <row r="31" spans="2:50" ht="18.75" customHeight="1">
      <c r="B31" s="18"/>
      <c r="C31" s="18"/>
      <c r="D31" s="19"/>
      <c r="E31" s="19"/>
      <c r="F31" s="19"/>
      <c r="G31" s="19"/>
      <c r="H31" s="19"/>
      <c r="I31" s="19"/>
      <c r="J31" s="19"/>
      <c r="K31" s="19"/>
      <c r="L31" s="19"/>
      <c r="AX31" s="111"/>
    </row>
  </sheetData>
  <mergeCells count="29">
    <mergeCell ref="B28:AX28"/>
    <mergeCell ref="AO17:AP17"/>
    <mergeCell ref="AE17:AF17"/>
    <mergeCell ref="AG17:AH17"/>
    <mergeCell ref="AI17:AJ17"/>
    <mergeCell ref="AK17:AL17"/>
    <mergeCell ref="Y17:Z17"/>
    <mergeCell ref="AC17:AD17"/>
    <mergeCell ref="AA17:AB17"/>
    <mergeCell ref="O17:P17"/>
    <mergeCell ref="E17:F17"/>
    <mergeCell ref="G17:H17"/>
    <mergeCell ref="B18:D18"/>
    <mergeCell ref="AW18:AX18"/>
    <mergeCell ref="AQ17:AR17"/>
    <mergeCell ref="B7:D7"/>
    <mergeCell ref="Q17:R17"/>
    <mergeCell ref="AW6:AX6"/>
    <mergeCell ref="M17:N17"/>
    <mergeCell ref="W17:X17"/>
    <mergeCell ref="AW17:AX17"/>
    <mergeCell ref="B6:D6"/>
    <mergeCell ref="S17:T17"/>
    <mergeCell ref="B17:D17"/>
    <mergeCell ref="K17:L17"/>
    <mergeCell ref="I17:J17"/>
    <mergeCell ref="AM17:AN17"/>
    <mergeCell ref="AU17:AV17"/>
    <mergeCell ref="AS17:AT17"/>
  </mergeCells>
  <pageMargins left="0.70866141732283472" right="0.70866141732283472" top="0.74803149606299213" bottom="0.74803149606299213" header="0.31496062992125984" footer="0.31496062992125984"/>
  <pageSetup paperSize="9" scale="98"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AY30"/>
  <sheetViews>
    <sheetView zoomScaleNormal="100" workbookViewId="0"/>
  </sheetViews>
  <sheetFormatPr defaultColWidth="9.33203125" defaultRowHeight="14.25" outlineLevelCol="1"/>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hidden="1" customWidth="1" outlineLevel="1"/>
    <col min="34" max="34" width="1.5" style="17" hidden="1" customWidth="1" outlineLevel="1"/>
    <col min="35" max="35" width="7.6640625" style="17" hidden="1" customWidth="1" outlineLevel="1"/>
    <col min="36" max="36" width="1.5" style="17" hidden="1" customWidth="1" outlineLevel="1"/>
    <col min="37" max="37" width="7.6640625" style="17" customWidth="1" collapsed="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7.6640625" style="17" customWidth="1"/>
    <col min="46" max="46" width="1.5" style="17" customWidth="1"/>
    <col min="47" max="47" width="7.6640625" style="17" customWidth="1"/>
    <col min="48" max="48" width="1.5" style="17" customWidth="1"/>
    <col min="49" max="49" width="1" style="17" customWidth="1"/>
    <col min="50" max="50" width="32.6640625" style="17" customWidth="1"/>
    <col min="51" max="16384" width="9.33203125" style="17"/>
  </cols>
  <sheetData>
    <row r="1" spans="2:51">
      <c r="B1" s="18" t="s">
        <v>123</v>
      </c>
      <c r="C1" s="18"/>
      <c r="D1" s="19"/>
      <c r="E1" s="19"/>
      <c r="F1" s="19"/>
      <c r="G1" s="19"/>
      <c r="H1" s="19"/>
      <c r="I1" s="19"/>
      <c r="J1" s="19"/>
      <c r="K1" s="19"/>
      <c r="L1" s="19"/>
    </row>
    <row r="2" spans="2:51">
      <c r="B2" s="94" t="s">
        <v>124</v>
      </c>
      <c r="C2" s="18"/>
      <c r="D2" s="19"/>
      <c r="E2" s="19"/>
      <c r="F2" s="19"/>
      <c r="G2" s="19"/>
      <c r="H2" s="19"/>
      <c r="I2" s="19"/>
      <c r="J2" s="19"/>
      <c r="K2" s="19"/>
      <c r="L2" s="19"/>
    </row>
    <row r="3" spans="2:51" ht="6" customHeight="1">
      <c r="B3" s="19"/>
      <c r="C3" s="19"/>
      <c r="D3" s="19"/>
      <c r="E3" s="19"/>
      <c r="F3" s="19"/>
      <c r="G3" s="19"/>
      <c r="H3" s="19"/>
      <c r="I3" s="19"/>
      <c r="J3" s="19"/>
      <c r="K3" s="19"/>
      <c r="L3" s="19"/>
    </row>
    <row r="4" spans="2:51" ht="6" customHeight="1">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1" ht="6" customHeight="1">
      <c r="B5" s="19"/>
      <c r="C5" s="19"/>
      <c r="D5" s="19"/>
      <c r="E5" s="19"/>
      <c r="F5" s="19"/>
      <c r="G5" s="19"/>
      <c r="H5" s="19"/>
      <c r="I5" s="19"/>
      <c r="J5" s="19"/>
      <c r="K5" s="19"/>
      <c r="L5" s="19"/>
    </row>
    <row r="6" spans="2:51" ht="12.75" customHeight="1">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151</v>
      </c>
      <c r="AT6" s="19"/>
      <c r="AU6" s="70">
        <v>2024</v>
      </c>
      <c r="AV6" s="19"/>
      <c r="AW6" s="216" t="s">
        <v>38</v>
      </c>
      <c r="AX6" s="216"/>
    </row>
    <row r="7" spans="2:51" ht="12.75" customHeight="1">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1" ht="6" customHeight="1">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1" ht="10.5" customHeight="1">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7"/>
      <c r="AI9" s="93">
        <v>2917.7647003031443</v>
      </c>
      <c r="AJ9" s="56"/>
      <c r="AK9" s="93">
        <v>2962.6666123820596</v>
      </c>
      <c r="AL9" s="27"/>
      <c r="AM9" s="93">
        <v>3518.0161619810751</v>
      </c>
      <c r="AN9" s="27"/>
      <c r="AO9" s="93">
        <v>3226.1181673774049</v>
      </c>
      <c r="AP9" s="72"/>
      <c r="AQ9" s="53">
        <v>3144.221408607139</v>
      </c>
      <c r="AR9" s="107"/>
      <c r="AS9" s="93">
        <v>3759.0205163514956</v>
      </c>
      <c r="AT9" s="27"/>
      <c r="AU9" s="93">
        <v>3035.3878911299998</v>
      </c>
      <c r="AV9" s="27"/>
      <c r="AW9" s="56"/>
      <c r="AX9" s="14" t="s">
        <v>31</v>
      </c>
      <c r="AY9" s="171"/>
    </row>
    <row r="10" spans="2:51" ht="10.5" customHeight="1">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7"/>
      <c r="AI10" s="93">
        <v>3139.4813686675725</v>
      </c>
      <c r="AJ10" s="56"/>
      <c r="AK10" s="93">
        <v>3030.6567698350141</v>
      </c>
      <c r="AL10" s="27"/>
      <c r="AM10" s="93">
        <v>3575.5391121286325</v>
      </c>
      <c r="AN10" s="27"/>
      <c r="AO10" s="93">
        <v>3527.0208294321251</v>
      </c>
      <c r="AP10" s="72"/>
      <c r="AQ10" s="53">
        <v>3456.8628092553427</v>
      </c>
      <c r="AR10" s="107"/>
      <c r="AS10" s="93">
        <v>3502.2107292511309</v>
      </c>
      <c r="AT10" s="27"/>
      <c r="AU10" s="93">
        <v>3659.9309256800007</v>
      </c>
      <c r="AV10" s="27"/>
      <c r="AW10" s="56"/>
      <c r="AX10" s="14" t="s">
        <v>32</v>
      </c>
      <c r="AY10" s="171"/>
    </row>
    <row r="11" spans="2:51" ht="10.5" customHeight="1">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7"/>
      <c r="AI11" s="93">
        <v>3188.2173827271486</v>
      </c>
      <c r="AJ11" s="56"/>
      <c r="AK11" s="93">
        <v>3243.9037855257197</v>
      </c>
      <c r="AL11" s="27"/>
      <c r="AM11" s="93">
        <v>3319.2374143419315</v>
      </c>
      <c r="AN11" s="27"/>
      <c r="AO11" s="93">
        <v>3402.3939492912887</v>
      </c>
      <c r="AP11" s="27"/>
      <c r="AQ11" s="53">
        <v>3102.5631893938771</v>
      </c>
      <c r="AR11" s="107"/>
      <c r="AS11" s="93">
        <v>3248.0221488555599</v>
      </c>
      <c r="AT11" s="27"/>
      <c r="AU11" s="93">
        <v>3257.994428</v>
      </c>
      <c r="AV11" s="27"/>
      <c r="AW11" s="56"/>
      <c r="AX11" s="14" t="s">
        <v>33</v>
      </c>
      <c r="AY11" s="171"/>
    </row>
    <row r="12" spans="2:51" ht="10.5" customHeight="1">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7"/>
      <c r="AI12" s="93">
        <v>3331.6695927085211</v>
      </c>
      <c r="AJ12" s="56"/>
      <c r="AK12" s="93">
        <v>3147.9315411960379</v>
      </c>
      <c r="AL12" s="27"/>
      <c r="AM12" s="93">
        <v>3361.9212731214839</v>
      </c>
      <c r="AN12" s="27"/>
      <c r="AO12" s="93">
        <v>3365.9143482635409</v>
      </c>
      <c r="AP12" s="27"/>
      <c r="AQ12" s="53">
        <v>2889.0241214013595</v>
      </c>
      <c r="AR12" s="107"/>
      <c r="AS12" s="93">
        <v>3345.1298707658298</v>
      </c>
      <c r="AT12" s="27"/>
      <c r="AU12" s="93">
        <v>3425.6947130272874</v>
      </c>
      <c r="AV12" s="27"/>
      <c r="AW12" s="56"/>
      <c r="AX12" s="14" t="s">
        <v>34</v>
      </c>
      <c r="AY12" s="171"/>
    </row>
    <row r="13" spans="2:51" ht="6" customHeight="1">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149"/>
      <c r="AJ13" s="27"/>
      <c r="AK13" s="149"/>
      <c r="AL13" s="27"/>
      <c r="AM13" s="149"/>
      <c r="AN13" s="27"/>
      <c r="AO13" s="149"/>
      <c r="AP13" s="27"/>
      <c r="AQ13" s="30"/>
      <c r="AR13" s="107"/>
      <c r="AS13" s="149"/>
      <c r="AT13" s="27"/>
      <c r="AU13" s="149"/>
      <c r="AV13" s="27"/>
      <c r="AW13" s="25"/>
      <c r="AX13" s="28"/>
      <c r="AY13" s="171"/>
    </row>
    <row r="14" spans="2:51" ht="11.25" customHeight="1">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8"/>
      <c r="AI14" s="55">
        <v>12577.133044406386</v>
      </c>
      <c r="AJ14" s="106"/>
      <c r="AK14" s="55">
        <v>12385.15870893883</v>
      </c>
      <c r="AL14" s="97"/>
      <c r="AM14" s="55">
        <v>13774.713961573121</v>
      </c>
      <c r="AN14" s="97"/>
      <c r="AO14" s="55">
        <v>13521.44729436436</v>
      </c>
      <c r="AP14" s="97"/>
      <c r="AQ14" s="55">
        <v>12592.671528657716</v>
      </c>
      <c r="AR14" s="108"/>
      <c r="AS14" s="55">
        <v>13854.383265224016</v>
      </c>
      <c r="AT14" s="97"/>
      <c r="AU14" s="55">
        <v>13379.007957837288</v>
      </c>
      <c r="AV14" s="97"/>
      <c r="AW14" s="25"/>
      <c r="AX14" s="15" t="s">
        <v>28</v>
      </c>
      <c r="AY14" s="171"/>
    </row>
    <row r="15" spans="2:51" ht="6" customHeight="1">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0"/>
      <c r="AJ15" s="40"/>
      <c r="AK15" s="150"/>
      <c r="AL15" s="40"/>
      <c r="AM15" s="150"/>
      <c r="AN15" s="40"/>
      <c r="AO15" s="150"/>
      <c r="AP15" s="40"/>
      <c r="AQ15" s="150"/>
      <c r="AR15" s="40"/>
      <c r="AS15" s="150"/>
      <c r="AT15" s="40"/>
      <c r="AU15" s="150"/>
      <c r="AV15" s="40"/>
      <c r="AW15" s="41"/>
      <c r="AX15" s="35"/>
      <c r="AY15" s="171"/>
    </row>
    <row r="16" spans="2:51" ht="6" customHeight="1">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1"/>
      <c r="AJ16" s="151"/>
      <c r="AK16" s="151"/>
      <c r="AL16" s="151"/>
      <c r="AM16" s="151"/>
      <c r="AN16" s="151"/>
      <c r="AO16" s="151"/>
      <c r="AP16" s="151"/>
      <c r="AQ16" s="151"/>
      <c r="AR16" s="151"/>
      <c r="AS16" s="151"/>
      <c r="AT16" s="151"/>
      <c r="AU16" s="151"/>
      <c r="AV16" s="151"/>
      <c r="AW16" s="25"/>
      <c r="AX16" s="28"/>
      <c r="AY16" s="171"/>
    </row>
    <row r="17" spans="2:51" s="42" customFormat="1" ht="12.75" customHeight="1">
      <c r="B17" s="216" t="s">
        <v>39</v>
      </c>
      <c r="C17" s="216"/>
      <c r="D17" s="216"/>
      <c r="E17" s="214"/>
      <c r="F17" s="214"/>
      <c r="G17" s="214"/>
      <c r="H17" s="214"/>
      <c r="I17" s="214"/>
      <c r="J17" s="214"/>
      <c r="K17" s="214"/>
      <c r="L17" s="214"/>
      <c r="M17" s="214"/>
      <c r="N17" s="214"/>
      <c r="O17" s="214"/>
      <c r="P17" s="214"/>
      <c r="Q17" s="214"/>
      <c r="R17" s="214"/>
      <c r="S17" s="214"/>
      <c r="T17" s="214"/>
      <c r="U17" s="13"/>
      <c r="V17" s="13"/>
      <c r="W17" s="214"/>
      <c r="X17" s="214"/>
      <c r="Y17" s="214"/>
      <c r="Z17" s="214"/>
      <c r="AA17" s="214"/>
      <c r="AB17" s="214"/>
      <c r="AC17" s="214"/>
      <c r="AD17" s="214"/>
      <c r="AE17" s="214"/>
      <c r="AF17" s="214"/>
      <c r="AG17" s="214"/>
      <c r="AH17" s="214"/>
      <c r="AI17" s="221"/>
      <c r="AJ17" s="221"/>
      <c r="AK17" s="221"/>
      <c r="AL17" s="221"/>
      <c r="AM17" s="221"/>
      <c r="AN17" s="221"/>
      <c r="AO17" s="221"/>
      <c r="AP17" s="221"/>
      <c r="AQ17" s="221"/>
      <c r="AR17" s="221"/>
      <c r="AS17" s="221"/>
      <c r="AT17" s="221"/>
      <c r="AU17" s="221"/>
      <c r="AV17" s="221"/>
      <c r="AW17" s="216" t="s">
        <v>41</v>
      </c>
      <c r="AX17" s="216"/>
      <c r="AY17" s="171"/>
    </row>
    <row r="18" spans="2:51" s="42" customFormat="1" ht="12.75" customHeight="1">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2"/>
      <c r="AJ18" s="152"/>
      <c r="AK18" s="152"/>
      <c r="AL18" s="152"/>
      <c r="AM18" s="152"/>
      <c r="AN18" s="152"/>
      <c r="AO18" s="152"/>
      <c r="AP18" s="152"/>
      <c r="AQ18" s="152"/>
      <c r="AR18" s="152"/>
      <c r="AS18" s="152"/>
      <c r="AT18" s="152"/>
      <c r="AU18" s="152"/>
      <c r="AV18" s="152"/>
      <c r="AW18" s="216" t="s">
        <v>42</v>
      </c>
      <c r="AX18" s="216"/>
      <c r="AY18" s="171"/>
    </row>
    <row r="19" spans="2:51" ht="4.5" customHeight="1">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3"/>
      <c r="AJ19" s="153"/>
      <c r="AK19" s="153"/>
      <c r="AL19" s="153"/>
      <c r="AM19" s="153"/>
      <c r="AN19" s="153"/>
      <c r="AO19" s="153"/>
      <c r="AP19" s="153"/>
      <c r="AQ19" s="153"/>
      <c r="AR19" s="153"/>
      <c r="AS19" s="153"/>
      <c r="AT19" s="153"/>
      <c r="AU19" s="153"/>
      <c r="AV19" s="153"/>
      <c r="AW19" s="44"/>
      <c r="AX19" s="44"/>
      <c r="AY19" s="171"/>
    </row>
    <row r="20" spans="2:51" ht="10.5" customHeight="1">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7"/>
      <c r="AI20" s="93">
        <v>1475.0824716315301</v>
      </c>
      <c r="AJ20" s="56"/>
      <c r="AK20" s="93">
        <v>1361.8134021512456</v>
      </c>
      <c r="AL20" s="27"/>
      <c r="AM20" s="93">
        <v>1353.7978855356189</v>
      </c>
      <c r="AN20" s="27"/>
      <c r="AO20" s="93">
        <v>1400.1683781976235</v>
      </c>
      <c r="AP20" s="72"/>
      <c r="AQ20" s="53">
        <v>1460.1270310020061</v>
      </c>
      <c r="AR20" s="107"/>
      <c r="AS20" s="93">
        <v>1510.8717643011876</v>
      </c>
      <c r="AT20" s="27"/>
      <c r="AU20" s="93">
        <v>1213.032866181677</v>
      </c>
      <c r="AV20" s="27"/>
      <c r="AW20" s="56"/>
      <c r="AX20" s="14" t="s">
        <v>31</v>
      </c>
      <c r="AY20" s="171"/>
    </row>
    <row r="21" spans="2:51" ht="10.5" customHeight="1">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7"/>
      <c r="AI21" s="93">
        <v>1558.8331809213087</v>
      </c>
      <c r="AJ21" s="56"/>
      <c r="AK21" s="93">
        <v>1449.7351260582589</v>
      </c>
      <c r="AL21" s="27"/>
      <c r="AM21" s="93">
        <v>1393.2333397841001</v>
      </c>
      <c r="AN21" s="27"/>
      <c r="AO21" s="93">
        <v>1669.2947890583109</v>
      </c>
      <c r="AP21" s="72"/>
      <c r="AQ21" s="53">
        <v>1677.4730849094826</v>
      </c>
      <c r="AR21" s="107"/>
      <c r="AS21" s="93">
        <v>1394.1213077721363</v>
      </c>
      <c r="AT21" s="27"/>
      <c r="AU21" s="93">
        <v>1428.5392085581902</v>
      </c>
      <c r="AV21" s="27"/>
      <c r="AW21" s="56"/>
      <c r="AX21" s="14" t="s">
        <v>32</v>
      </c>
      <c r="AY21" s="171"/>
    </row>
    <row r="22" spans="2:51" ht="10.5" customHeight="1">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7"/>
      <c r="AI22" s="93">
        <v>1341.7248942174897</v>
      </c>
      <c r="AJ22" s="56"/>
      <c r="AK22" s="93">
        <v>1395.2678883653055</v>
      </c>
      <c r="AL22" s="27"/>
      <c r="AM22" s="93">
        <v>1185.5505296039917</v>
      </c>
      <c r="AN22" s="27"/>
      <c r="AO22" s="93">
        <v>1508.3740839780787</v>
      </c>
      <c r="AP22" s="27"/>
      <c r="AQ22" s="53">
        <v>1438.1933660112913</v>
      </c>
      <c r="AR22" s="107"/>
      <c r="AS22" s="93">
        <v>1393.7586473481335</v>
      </c>
      <c r="AT22" s="27"/>
      <c r="AU22" s="93">
        <v>1369.467665097412</v>
      </c>
      <c r="AV22" s="27"/>
      <c r="AW22" s="56"/>
      <c r="AX22" s="14" t="s">
        <v>33</v>
      </c>
      <c r="AY22" s="171"/>
    </row>
    <row r="23" spans="2:51" ht="10.5" customHeight="1">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7"/>
      <c r="AI23" s="93">
        <v>1408.3298774694467</v>
      </c>
      <c r="AJ23" s="56"/>
      <c r="AK23" s="93">
        <v>1375.6647700478477</v>
      </c>
      <c r="AL23" s="27"/>
      <c r="AM23" s="93">
        <v>1282.9794887645085</v>
      </c>
      <c r="AN23" s="27"/>
      <c r="AO23" s="93">
        <v>1448.5073171496786</v>
      </c>
      <c r="AP23" s="27"/>
      <c r="AQ23" s="53">
        <v>1374.3838207064914</v>
      </c>
      <c r="AR23" s="107"/>
      <c r="AS23" s="93">
        <v>1491.3712747320246</v>
      </c>
      <c r="AT23" s="27"/>
      <c r="AU23" s="93">
        <v>1439.8075521001624</v>
      </c>
      <c r="AV23" s="27"/>
      <c r="AW23" s="25"/>
      <c r="AX23" s="14" t="s">
        <v>34</v>
      </c>
      <c r="AY23" s="171"/>
    </row>
    <row r="24" spans="2:51" ht="6" customHeight="1">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149"/>
      <c r="AJ24" s="27"/>
      <c r="AK24" s="149"/>
      <c r="AL24" s="27"/>
      <c r="AM24" s="149"/>
      <c r="AN24" s="27"/>
      <c r="AO24" s="149"/>
      <c r="AP24" s="27"/>
      <c r="AQ24" s="30"/>
      <c r="AR24" s="107"/>
      <c r="AS24" s="149"/>
      <c r="AT24" s="27"/>
      <c r="AU24" s="149"/>
      <c r="AV24" s="27"/>
      <c r="AW24" s="25"/>
      <c r="AX24" s="28"/>
      <c r="AY24" s="171"/>
    </row>
    <row r="25" spans="2:51" ht="11.25" customHeight="1">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8"/>
      <c r="AI25" s="55">
        <v>5783.9704242397747</v>
      </c>
      <c r="AJ25" s="106"/>
      <c r="AK25" s="55">
        <v>5582.4811866226573</v>
      </c>
      <c r="AL25" s="97"/>
      <c r="AM25" s="55">
        <v>5215.5612436882193</v>
      </c>
      <c r="AN25" s="97"/>
      <c r="AO25" s="55">
        <v>6026.3445683836917</v>
      </c>
      <c r="AP25" s="97"/>
      <c r="AQ25" s="55">
        <v>5950.1773026292703</v>
      </c>
      <c r="AR25" s="108"/>
      <c r="AS25" s="55">
        <v>5790.1229941534821</v>
      </c>
      <c r="AT25" s="97"/>
      <c r="AU25" s="55">
        <v>5450.8472919374417</v>
      </c>
      <c r="AV25" s="97"/>
      <c r="AW25" s="25"/>
      <c r="AX25" s="15" t="s">
        <v>28</v>
      </c>
      <c r="AY25" s="171"/>
    </row>
    <row r="26" spans="2:51" ht="6" customHeight="1">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row>
    <row r="27" spans="2:51" ht="6" customHeight="1">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1" ht="44.25" customHeight="1">
      <c r="B28" s="217" t="s">
        <v>152</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row>
    <row r="29" spans="2:51" ht="18.75" customHeight="1">
      <c r="B29" s="18"/>
      <c r="C29" s="18"/>
      <c r="D29" s="19"/>
      <c r="E29" s="19"/>
      <c r="F29" s="19"/>
      <c r="G29" s="19"/>
      <c r="H29" s="19"/>
      <c r="I29" s="19"/>
      <c r="J29" s="19"/>
      <c r="K29" s="19"/>
      <c r="L29" s="19"/>
    </row>
    <row r="30" spans="2:51" ht="18.75" customHeight="1">
      <c r="B30" s="18"/>
      <c r="C30" s="18"/>
      <c r="D30" s="19"/>
      <c r="E30" s="19"/>
      <c r="F30" s="19"/>
      <c r="G30" s="19"/>
      <c r="H30" s="19"/>
      <c r="I30" s="19"/>
      <c r="J30" s="19"/>
      <c r="K30" s="19"/>
      <c r="L30" s="19"/>
    </row>
  </sheetData>
  <mergeCells count="29">
    <mergeCell ref="B28:AX28"/>
    <mergeCell ref="Y17:Z17"/>
    <mergeCell ref="AI17:AJ17"/>
    <mergeCell ref="AK17:AL17"/>
    <mergeCell ref="AO17:AP17"/>
    <mergeCell ref="AC17:AD17"/>
    <mergeCell ref="AA17:AB17"/>
    <mergeCell ref="AG17:AH17"/>
    <mergeCell ref="AE17:AF17"/>
    <mergeCell ref="O17:P17"/>
    <mergeCell ref="AM17:AN17"/>
    <mergeCell ref="B18:D18"/>
    <mergeCell ref="AW18:AX18"/>
    <mergeCell ref="E17:F17"/>
    <mergeCell ref="G17:H17"/>
    <mergeCell ref="AQ17:AR17"/>
    <mergeCell ref="AW6:AX6"/>
    <mergeCell ref="M17:N17"/>
    <mergeCell ref="W17:X17"/>
    <mergeCell ref="AW17:AX17"/>
    <mergeCell ref="B7:D7"/>
    <mergeCell ref="Q17:R17"/>
    <mergeCell ref="S17:T17"/>
    <mergeCell ref="B17:D17"/>
    <mergeCell ref="K17:L17"/>
    <mergeCell ref="I17:J17"/>
    <mergeCell ref="B6:D6"/>
    <mergeCell ref="AU17:AV17"/>
    <mergeCell ref="AS17:AT17"/>
  </mergeCells>
  <pageMargins left="0.70866141732283472" right="0.70866141732283472" top="0.74803149606299213" bottom="0.74803149606299213" header="0.31496062992125984" footer="0.31496062992125984"/>
  <pageSetup paperSize="9" scale="98"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7">
    <pageSetUpPr fitToPage="1"/>
  </sheetPr>
  <dimension ref="B1:BD85"/>
  <sheetViews>
    <sheetView zoomScaleNormal="100" workbookViewId="0">
      <selection activeCell="AZ70" sqref="AZ70"/>
    </sheetView>
  </sheetViews>
  <sheetFormatPr defaultColWidth="9.33203125" defaultRowHeight="14.25" outlineLevelCol="1"/>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hidden="1" customWidth="1" outlineLevel="1"/>
    <col min="34" max="34" width="1.5" style="17" hidden="1" customWidth="1" outlineLevel="1"/>
    <col min="35" max="35" width="7.6640625" style="17" hidden="1" customWidth="1" outlineLevel="1"/>
    <col min="36" max="36" width="1.5" style="17" hidden="1" customWidth="1" outlineLevel="1"/>
    <col min="37" max="37" width="7.6640625" style="17" customWidth="1" collapsed="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7.6640625" style="17" customWidth="1"/>
    <col min="46" max="46" width="1.5" style="17" customWidth="1"/>
    <col min="47" max="47" width="7.6640625" style="17" customWidth="1"/>
    <col min="48" max="48" width="1.5" style="17" customWidth="1"/>
    <col min="49" max="49" width="1" style="17" customWidth="1"/>
    <col min="50" max="50" width="32.6640625" style="17" customWidth="1"/>
    <col min="51" max="51" width="10.5" style="17" bestFit="1" customWidth="1"/>
    <col min="52" max="52" width="13.6640625" style="17" bestFit="1" customWidth="1"/>
    <col min="53" max="53" width="15.6640625" style="17" bestFit="1" customWidth="1"/>
    <col min="54" max="54" width="25.6640625" style="17" bestFit="1" customWidth="1"/>
    <col min="55" max="16384" width="9.33203125" style="17"/>
  </cols>
  <sheetData>
    <row r="1" spans="2:56">
      <c r="B1" s="18" t="s">
        <v>125</v>
      </c>
      <c r="C1" s="18"/>
      <c r="D1" s="19"/>
      <c r="E1" s="19"/>
      <c r="F1" s="19"/>
      <c r="G1" s="19"/>
      <c r="H1" s="19"/>
      <c r="I1" s="19"/>
      <c r="J1" s="19"/>
      <c r="K1" s="19"/>
      <c r="L1" s="19"/>
    </row>
    <row r="2" spans="2:56">
      <c r="B2" s="94" t="s">
        <v>126</v>
      </c>
      <c r="C2" s="18"/>
      <c r="D2" s="19"/>
      <c r="E2" s="19"/>
      <c r="F2" s="19"/>
      <c r="G2" s="19"/>
      <c r="H2" s="19"/>
      <c r="I2" s="19"/>
      <c r="J2" s="19"/>
      <c r="K2" s="19"/>
      <c r="L2" s="19"/>
    </row>
    <row r="3" spans="2:56" ht="6" customHeight="1">
      <c r="B3" s="19"/>
      <c r="C3" s="19"/>
      <c r="D3" s="19"/>
      <c r="E3" s="19"/>
      <c r="F3" s="19"/>
      <c r="G3" s="19"/>
      <c r="H3" s="19"/>
      <c r="I3" s="19"/>
      <c r="J3" s="19"/>
      <c r="K3" s="19"/>
      <c r="L3" s="19"/>
    </row>
    <row r="4" spans="2:56" ht="6" customHeight="1">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6" ht="6" customHeight="1">
      <c r="B5" s="19"/>
      <c r="C5" s="19"/>
      <c r="D5" s="19"/>
      <c r="E5" s="19"/>
      <c r="F5" s="19"/>
      <c r="G5" s="19"/>
      <c r="H5" s="19"/>
      <c r="I5" s="19"/>
      <c r="J5" s="19"/>
      <c r="K5" s="19"/>
      <c r="L5" s="19"/>
    </row>
    <row r="6" spans="2:56" ht="12.75" customHeight="1">
      <c r="B6" s="216" t="s">
        <v>82</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70"/>
      <c r="AS6" s="70">
        <v>2023</v>
      </c>
      <c r="AT6" s="19"/>
      <c r="AU6" s="70">
        <v>2024</v>
      </c>
      <c r="AV6" s="19"/>
      <c r="AW6" s="216" t="s">
        <v>83</v>
      </c>
      <c r="AX6" s="216"/>
    </row>
    <row r="7" spans="2:56" ht="6" customHeight="1">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3"/>
      <c r="AS7" s="174"/>
      <c r="AT7" s="24"/>
      <c r="AU7" s="174"/>
      <c r="AV7" s="24"/>
      <c r="AW7" s="22"/>
      <c r="AX7" s="22"/>
    </row>
    <row r="8" spans="2:56" ht="6" customHeight="1">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25"/>
      <c r="AS8" s="151"/>
      <c r="AT8" s="154"/>
      <c r="AU8" s="151"/>
      <c r="AV8" s="154"/>
      <c r="AW8" s="14"/>
      <c r="AX8" s="14"/>
      <c r="AZ8" s="43"/>
      <c r="BA8" s="43"/>
    </row>
    <row r="9" spans="2:56" ht="10.5" customHeight="1">
      <c r="B9" s="14"/>
      <c r="C9" s="14"/>
      <c r="D9" s="114" t="s">
        <v>84</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25"/>
      <c r="AS9" s="151"/>
      <c r="AT9" s="154"/>
      <c r="AU9" s="151"/>
      <c r="AV9" s="154"/>
      <c r="AW9" s="14"/>
      <c r="AX9" s="114" t="s">
        <v>85</v>
      </c>
      <c r="AZ9" s="154"/>
      <c r="BA9" s="154"/>
    </row>
    <row r="10" spans="2:56" ht="10.5" customHeight="1">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33104.997515131181</v>
      </c>
      <c r="AR10" s="27"/>
      <c r="AS10" s="93">
        <v>33283.320508581179</v>
      </c>
      <c r="AT10" s="27"/>
      <c r="AU10" s="93">
        <v>32757.163107223401</v>
      </c>
      <c r="AV10" s="27"/>
      <c r="AW10" s="56"/>
      <c r="AX10" s="14" t="s">
        <v>31</v>
      </c>
      <c r="AY10" s="171"/>
      <c r="AZ10" s="186"/>
      <c r="BA10" s="186"/>
      <c r="BB10" s="186"/>
      <c r="BD10" s="166"/>
    </row>
    <row r="11" spans="2:56" ht="10.5" customHeight="1">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33394.767018536266</v>
      </c>
      <c r="AR11" s="27"/>
      <c r="AS11" s="93">
        <v>30886.194236269439</v>
      </c>
      <c r="AT11" s="27"/>
      <c r="AU11" s="93">
        <v>33066.711954683997</v>
      </c>
      <c r="AV11" s="27"/>
      <c r="AW11" s="56"/>
      <c r="AX11" s="14" t="s">
        <v>32</v>
      </c>
      <c r="AY11" s="171"/>
      <c r="AZ11" s="186"/>
      <c r="BA11" s="186"/>
      <c r="BB11" s="186"/>
      <c r="BD11" s="166"/>
    </row>
    <row r="12" spans="2:56" ht="10.5" customHeight="1">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31827.839397691198</v>
      </c>
      <c r="AR12" s="27"/>
      <c r="AS12" s="93">
        <v>30741.979627472414</v>
      </c>
      <c r="AT12" s="27"/>
      <c r="AU12" s="93">
        <v>32722.540078627899</v>
      </c>
      <c r="AV12" s="27"/>
      <c r="AW12" s="56"/>
      <c r="AX12" s="14" t="s">
        <v>33</v>
      </c>
      <c r="AY12" s="171"/>
      <c r="AZ12" s="186"/>
      <c r="BA12" s="186"/>
      <c r="BB12" s="186"/>
      <c r="BD12" s="166"/>
    </row>
    <row r="13" spans="2:56" ht="10.5" customHeight="1">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33974.669713641299</v>
      </c>
      <c r="AR13" s="27"/>
      <c r="AS13" s="93">
        <v>32831.601985677</v>
      </c>
      <c r="AT13" s="27"/>
      <c r="AU13" s="93">
        <v>34593.125979464698</v>
      </c>
      <c r="AV13" s="27"/>
      <c r="AW13" s="56"/>
      <c r="AX13" s="14" t="s">
        <v>34</v>
      </c>
      <c r="AY13" s="171"/>
      <c r="AZ13" s="186"/>
      <c r="BA13" s="186"/>
      <c r="BB13" s="186"/>
      <c r="BD13" s="166"/>
    </row>
    <row r="14" spans="2:56" ht="6" customHeight="1">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149"/>
      <c r="AT14" s="27"/>
      <c r="AU14" s="149"/>
      <c r="AV14" s="27"/>
      <c r="AW14" s="25"/>
      <c r="AX14" s="28"/>
      <c r="AY14" s="171"/>
      <c r="AZ14" s="186"/>
      <c r="BA14" s="186"/>
      <c r="BB14" s="186"/>
    </row>
    <row r="15" spans="2:56" ht="11.25" customHeight="1">
      <c r="B15" s="13">
        <v>5</v>
      </c>
      <c r="C15" s="13"/>
      <c r="D15" s="15" t="s">
        <v>88</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6"/>
      <c r="AK15" s="55">
        <v>132453.802</v>
      </c>
      <c r="AL15" s="97"/>
      <c r="AM15" s="104">
        <v>116302.151125</v>
      </c>
      <c r="AN15" s="97"/>
      <c r="AO15" s="55">
        <v>122865.23425699997</v>
      </c>
      <c r="AP15" s="97"/>
      <c r="AQ15" s="55">
        <v>132302.27364499995</v>
      </c>
      <c r="AR15" s="97"/>
      <c r="AS15" s="55">
        <v>127743.09635800002</v>
      </c>
      <c r="AT15" s="97"/>
      <c r="AU15" s="55">
        <v>133139.54112000001</v>
      </c>
      <c r="AV15" s="97"/>
      <c r="AW15" s="25"/>
      <c r="AX15" s="15" t="s">
        <v>28</v>
      </c>
      <c r="AY15" s="171"/>
      <c r="AZ15" s="186"/>
      <c r="BA15" s="186"/>
      <c r="BB15" s="186"/>
      <c r="BC15" s="33"/>
      <c r="BD15" s="113"/>
    </row>
    <row r="16" spans="2:56" ht="6" customHeight="1">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36"/>
      <c r="AS16" s="150"/>
      <c r="AT16" s="40"/>
      <c r="AU16" s="150"/>
      <c r="AV16" s="40"/>
      <c r="AW16" s="41"/>
      <c r="AX16" s="35"/>
      <c r="AY16" s="171"/>
      <c r="AZ16" s="186"/>
      <c r="BA16" s="186"/>
      <c r="BB16" s="186"/>
    </row>
    <row r="17" spans="2:56" ht="6" customHeight="1">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151"/>
      <c r="AT17" s="151"/>
      <c r="AU17" s="151"/>
      <c r="AV17" s="151"/>
      <c r="AW17" s="25"/>
      <c r="AX17" s="28"/>
      <c r="AY17" s="171"/>
      <c r="AZ17" s="186"/>
      <c r="BA17" s="186"/>
      <c r="BB17" s="186"/>
    </row>
    <row r="18" spans="2:56" ht="10.5" customHeight="1">
      <c r="B18" s="14"/>
      <c r="C18" s="14"/>
      <c r="D18" s="114" t="s">
        <v>86</v>
      </c>
      <c r="E18" s="14"/>
      <c r="F18" s="14"/>
      <c r="G18" s="14"/>
      <c r="H18" s="14"/>
      <c r="I18" s="14"/>
      <c r="J18" s="14"/>
      <c r="K18" s="14"/>
      <c r="L18" s="14"/>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
      <c r="AQ18" s="146"/>
      <c r="AR18" s="146"/>
      <c r="AS18" s="175"/>
      <c r="AT18" s="154"/>
      <c r="AU18" s="175"/>
      <c r="AV18" s="154"/>
      <c r="AW18" s="14"/>
      <c r="AX18" s="114" t="s">
        <v>87</v>
      </c>
      <c r="AY18" s="171"/>
      <c r="AZ18" s="186"/>
      <c r="BA18" s="186"/>
      <c r="BB18" s="186"/>
    </row>
    <row r="19" spans="2:56" ht="10.5" customHeight="1">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9298.1369804945771</v>
      </c>
      <c r="AR19" s="27"/>
      <c r="AS19" s="93">
        <v>9573.8025540969975</v>
      </c>
      <c r="AT19" s="27"/>
      <c r="AU19" s="93">
        <v>9059.8166120000005</v>
      </c>
      <c r="AV19" s="27"/>
      <c r="AW19" s="56"/>
      <c r="AX19" s="14" t="s">
        <v>31</v>
      </c>
      <c r="AY19" s="183"/>
      <c r="AZ19" s="186"/>
      <c r="BA19" s="186"/>
      <c r="BB19" s="186"/>
    </row>
    <row r="20" spans="2:56" ht="10.5" customHeight="1">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9107.8869409037598</v>
      </c>
      <c r="AR20" s="27"/>
      <c r="AS20" s="93">
        <v>8965.8305950469949</v>
      </c>
      <c r="AT20" s="27"/>
      <c r="AU20" s="93">
        <v>9346.0350170000002</v>
      </c>
      <c r="AV20" s="27"/>
      <c r="AW20" s="56"/>
      <c r="AX20" s="14" t="s">
        <v>32</v>
      </c>
      <c r="AY20" s="183"/>
      <c r="AZ20" s="186"/>
      <c r="BA20" s="186"/>
      <c r="BB20" s="186"/>
    </row>
    <row r="21" spans="2:56" ht="10.5" customHeight="1">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9127.8903191339414</v>
      </c>
      <c r="AR21" s="27"/>
      <c r="AS21" s="93">
        <v>9003.9487046960385</v>
      </c>
      <c r="AT21" s="27"/>
      <c r="AU21" s="93">
        <v>8994.9685680000002</v>
      </c>
      <c r="AV21" s="27"/>
      <c r="AW21" s="56"/>
      <c r="AX21" s="14" t="s">
        <v>33</v>
      </c>
      <c r="AY21" s="171"/>
      <c r="AZ21" s="186"/>
      <c r="BA21" s="186"/>
      <c r="BB21" s="186"/>
    </row>
    <row r="22" spans="2:56" ht="10.5" customHeight="1">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9642.8967524677209</v>
      </c>
      <c r="AR22" s="27"/>
      <c r="AS22" s="93">
        <v>9140.7242581600185</v>
      </c>
      <c r="AT22" s="27"/>
      <c r="AU22" s="93">
        <v>9258.4176000000007</v>
      </c>
      <c r="AV22" s="27"/>
      <c r="AW22" s="25"/>
      <c r="AX22" s="14" t="s">
        <v>34</v>
      </c>
      <c r="AY22" s="171"/>
      <c r="AZ22" s="186"/>
      <c r="BA22" s="186"/>
      <c r="BB22" s="186"/>
    </row>
    <row r="23" spans="2:56" ht="6" customHeight="1">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149"/>
      <c r="AT23" s="27"/>
      <c r="AU23" s="149"/>
      <c r="AV23" s="27"/>
      <c r="AW23" s="25"/>
      <c r="AX23" s="28"/>
      <c r="AY23" s="171"/>
      <c r="AZ23" s="186"/>
      <c r="BA23" s="186"/>
      <c r="BB23" s="186"/>
    </row>
    <row r="24" spans="2:56" ht="11.25" customHeight="1">
      <c r="B24" s="13">
        <v>10</v>
      </c>
      <c r="C24" s="13"/>
      <c r="D24" s="15" t="s">
        <v>88</v>
      </c>
      <c r="E24" s="115">
        <v>39428.888666666666</v>
      </c>
      <c r="F24" s="70"/>
      <c r="G24" s="115">
        <v>41895.60366666667</v>
      </c>
      <c r="H24" s="70"/>
      <c r="I24" s="115">
        <v>43865.128366666664</v>
      </c>
      <c r="J24" s="70"/>
      <c r="K24" s="115">
        <v>45455.603799999997</v>
      </c>
      <c r="L24" s="70"/>
      <c r="M24" s="115">
        <v>45462.657666666666</v>
      </c>
      <c r="N24" s="70"/>
      <c r="O24" s="115">
        <v>47673.313869999998</v>
      </c>
      <c r="P24" s="70"/>
      <c r="Q24" s="115">
        <v>40418.275000000001</v>
      </c>
      <c r="R24" s="70"/>
      <c r="S24" s="115">
        <v>42447.129000000001</v>
      </c>
      <c r="T24" s="97"/>
      <c r="U24" s="115">
        <v>43364.4</v>
      </c>
      <c r="V24" s="97"/>
      <c r="W24" s="115">
        <v>39719.244967034392</v>
      </c>
      <c r="X24" s="97"/>
      <c r="Y24" s="115">
        <v>38149.238695799999</v>
      </c>
      <c r="Z24" s="97"/>
      <c r="AA24" s="115">
        <v>37097.64711202</v>
      </c>
      <c r="AB24" s="116"/>
      <c r="AC24" s="115">
        <v>35458.264678984771</v>
      </c>
      <c r="AD24" s="97"/>
      <c r="AE24" s="115">
        <v>35751.831860129969</v>
      </c>
      <c r="AF24" s="97"/>
      <c r="AG24" s="115">
        <v>36469.474495000002</v>
      </c>
      <c r="AH24" s="97"/>
      <c r="AI24" s="115">
        <v>36200.953296999993</v>
      </c>
      <c r="AJ24" s="27"/>
      <c r="AK24" s="115">
        <v>35601.41640722935</v>
      </c>
      <c r="AL24" s="97"/>
      <c r="AM24" s="104">
        <v>35050.802857999995</v>
      </c>
      <c r="AN24" s="97"/>
      <c r="AO24" s="55">
        <v>36316.247604009957</v>
      </c>
      <c r="AP24" s="97"/>
      <c r="AQ24" s="55">
        <v>37176.810992999999</v>
      </c>
      <c r="AR24" s="97"/>
      <c r="AS24" s="55">
        <v>36684.306112000049</v>
      </c>
      <c r="AT24" s="97"/>
      <c r="AU24" s="55">
        <v>36659.237797000002</v>
      </c>
      <c r="AV24" s="97"/>
      <c r="AW24" s="25"/>
      <c r="AX24" s="15" t="s">
        <v>28</v>
      </c>
      <c r="AY24" s="171"/>
      <c r="AZ24" s="186"/>
      <c r="BA24" s="186"/>
      <c r="BB24" s="186"/>
      <c r="BC24" s="33"/>
      <c r="BD24" s="113"/>
    </row>
    <row r="25" spans="2:56" ht="6" customHeight="1">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36"/>
      <c r="AS25" s="150"/>
      <c r="AT25" s="40"/>
      <c r="AU25" s="150"/>
      <c r="AV25" s="40"/>
      <c r="AW25" s="41"/>
      <c r="AX25" s="35"/>
      <c r="AY25" s="171"/>
      <c r="AZ25" s="184"/>
      <c r="BA25" s="184"/>
      <c r="BB25" s="184"/>
    </row>
    <row r="26" spans="2:56" ht="6" customHeight="1">
      <c r="B26" s="13"/>
      <c r="C26" s="13"/>
      <c r="D26" s="28"/>
      <c r="E26" s="25"/>
      <c r="F26" s="25"/>
      <c r="G26" s="25"/>
      <c r="H26" s="25"/>
      <c r="I26" s="25"/>
      <c r="J26" s="25"/>
      <c r="K26" s="25"/>
      <c r="L26" s="2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25"/>
      <c r="AQ26" s="145"/>
      <c r="AR26" s="145"/>
      <c r="AS26" s="176"/>
      <c r="AT26" s="151"/>
      <c r="AU26" s="176"/>
      <c r="AV26" s="151"/>
      <c r="AW26" s="25"/>
      <c r="AX26" s="28"/>
      <c r="AY26" s="171"/>
      <c r="AZ26" s="184"/>
      <c r="BA26" s="184"/>
      <c r="BB26" s="184"/>
    </row>
    <row r="27" spans="2:56" ht="10.5" customHeight="1">
      <c r="B27" s="13">
        <v>11</v>
      </c>
      <c r="C27" s="16"/>
      <c r="D27" s="154" t="s">
        <v>133</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v>42403.13449562576</v>
      </c>
      <c r="AR27" s="27"/>
      <c r="AS27" s="93">
        <v>42857.043917223942</v>
      </c>
      <c r="AT27" s="27"/>
      <c r="AU27" s="93">
        <v>41816.979719223404</v>
      </c>
      <c r="AV27" s="27"/>
      <c r="AW27" s="56"/>
      <c r="AX27" s="154" t="s">
        <v>137</v>
      </c>
      <c r="AY27" s="171"/>
      <c r="AZ27" s="186"/>
      <c r="BA27" s="186"/>
      <c r="BB27" s="186"/>
    </row>
    <row r="28" spans="2:56" ht="10.5" customHeight="1">
      <c r="B28" s="13">
        <v>12</v>
      </c>
      <c r="C28" s="13"/>
      <c r="D28" s="154" t="s">
        <v>134</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v>42502.653959440024</v>
      </c>
      <c r="AR28" s="27"/>
      <c r="AS28" s="93">
        <v>39851.541524482542</v>
      </c>
      <c r="AT28" s="27"/>
      <c r="AU28" s="93">
        <v>42412.746971683999</v>
      </c>
      <c r="AV28" s="27"/>
      <c r="AW28" s="56"/>
      <c r="AX28" s="154" t="s">
        <v>138</v>
      </c>
      <c r="AY28" s="171"/>
      <c r="AZ28" s="186"/>
      <c r="BA28" s="186"/>
      <c r="BB28" s="186"/>
    </row>
    <row r="29" spans="2:56" ht="10.5" customHeight="1">
      <c r="B29" s="13">
        <v>13</v>
      </c>
      <c r="C29" s="13"/>
      <c r="D29" s="154" t="s">
        <v>135</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v>40955.729716825139</v>
      </c>
      <c r="AR29" s="27"/>
      <c r="AS29" s="93">
        <v>39745.045307982378</v>
      </c>
      <c r="AT29" s="27"/>
      <c r="AU29" s="93">
        <v>41717.508646627903</v>
      </c>
      <c r="AV29" s="27"/>
      <c r="AW29" s="56"/>
      <c r="AX29" s="154" t="s">
        <v>139</v>
      </c>
      <c r="AY29" s="171"/>
      <c r="AZ29" s="186"/>
      <c r="BA29" s="186"/>
      <c r="BB29" s="186"/>
    </row>
    <row r="30" spans="2:56" ht="10.5" customHeight="1">
      <c r="B30" s="13">
        <v>14</v>
      </c>
      <c r="C30" s="13"/>
      <c r="D30" s="154" t="s">
        <v>136</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v>43617.56646610902</v>
      </c>
      <c r="AR30" s="27"/>
      <c r="AS30" s="93">
        <v>41973.771720311219</v>
      </c>
      <c r="AT30" s="27"/>
      <c r="AU30" s="93">
        <v>43851.543579464698</v>
      </c>
      <c r="AV30" s="27"/>
      <c r="AW30" s="25"/>
      <c r="AX30" s="154" t="s">
        <v>140</v>
      </c>
      <c r="AY30" s="171"/>
      <c r="AZ30" s="186"/>
      <c r="BA30" s="186"/>
      <c r="BB30" s="186"/>
    </row>
    <row r="31" spans="2:56" ht="6" customHeight="1">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149"/>
      <c r="AT31" s="27"/>
      <c r="AU31" s="149"/>
      <c r="AV31" s="27"/>
      <c r="AW31" s="25"/>
      <c r="AX31" s="28"/>
      <c r="AY31" s="171"/>
      <c r="AZ31" s="184"/>
      <c r="BA31" s="184"/>
      <c r="BB31" s="184"/>
    </row>
    <row r="32" spans="2:56" ht="11.25" customHeight="1">
      <c r="B32" s="13">
        <v>15</v>
      </c>
      <c r="C32" s="13"/>
      <c r="D32" s="15" t="s">
        <v>14</v>
      </c>
      <c r="E32" s="115">
        <v>127309.57784313723</v>
      </c>
      <c r="F32" s="70"/>
      <c r="G32" s="115">
        <v>127701.70766666667</v>
      </c>
      <c r="H32" s="70"/>
      <c r="I32" s="115">
        <v>127682.92836666666</v>
      </c>
      <c r="J32" s="70"/>
      <c r="K32" s="115">
        <v>131451.11479999998</v>
      </c>
      <c r="L32" s="70"/>
      <c r="M32" s="115">
        <v>135904.29366666666</v>
      </c>
      <c r="N32" s="70"/>
      <c r="O32" s="115">
        <v>142468.21087000001</v>
      </c>
      <c r="P32" s="70"/>
      <c r="Q32" s="115">
        <v>135812.375</v>
      </c>
      <c r="R32" s="70"/>
      <c r="S32" s="115">
        <v>140581.91499140003</v>
      </c>
      <c r="T32" s="97"/>
      <c r="U32" s="115">
        <v>147190.62145944001</v>
      </c>
      <c r="V32" s="97"/>
      <c r="W32" s="115">
        <v>145730.70402496558</v>
      </c>
      <c r="X32" s="97"/>
      <c r="Y32" s="115">
        <v>151185.21757279889</v>
      </c>
      <c r="Z32" s="97"/>
      <c r="AA32" s="115">
        <v>152983.96422385989</v>
      </c>
      <c r="AB32" s="116"/>
      <c r="AC32" s="55">
        <v>152880.22061408465</v>
      </c>
      <c r="AD32" s="97"/>
      <c r="AE32" s="55">
        <v>157723.18447372998</v>
      </c>
      <c r="AF32" s="97"/>
      <c r="AG32" s="55">
        <v>160383.62369800278</v>
      </c>
      <c r="AH32" s="97"/>
      <c r="AI32" s="55">
        <v>165095.1340229997</v>
      </c>
      <c r="AJ32" s="97"/>
      <c r="AK32" s="115">
        <v>168055.21840722935</v>
      </c>
      <c r="AL32" s="97"/>
      <c r="AM32" s="55">
        <v>151352.95398300001</v>
      </c>
      <c r="AN32" s="97"/>
      <c r="AO32" s="55">
        <v>159181.48186100993</v>
      </c>
      <c r="AP32" s="97"/>
      <c r="AQ32" s="55">
        <v>169479.08463799994</v>
      </c>
      <c r="AR32" s="97"/>
      <c r="AS32" s="55">
        <v>164427.40247000009</v>
      </c>
      <c r="AT32" s="97"/>
      <c r="AU32" s="55">
        <v>169798.77891700002</v>
      </c>
      <c r="AV32" s="97"/>
      <c r="AW32" s="25"/>
      <c r="AX32" s="15" t="s">
        <v>89</v>
      </c>
      <c r="AY32" s="171"/>
      <c r="AZ32" s="186"/>
      <c r="BA32" s="186"/>
      <c r="BB32" s="186"/>
      <c r="BC32" s="33"/>
      <c r="BD32" s="113"/>
    </row>
    <row r="33" spans="2:50" ht="6" customHeight="1">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47"/>
      <c r="AS33" s="47"/>
      <c r="AT33" s="51"/>
      <c r="AU33" s="47"/>
      <c r="AV33" s="51"/>
      <c r="AW33" s="23"/>
      <c r="AX33" s="46"/>
    </row>
    <row r="34" spans="2:50">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row>
    <row r="35" spans="2:50">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70"/>
      <c r="AR35" s="170"/>
      <c r="AS35" s="170"/>
      <c r="AT35" s="147"/>
      <c r="AU35" s="170"/>
      <c r="AV35" s="147"/>
      <c r="AW35" s="147"/>
    </row>
    <row r="37" spans="2:50">
      <c r="AQ37" s="170"/>
    </row>
    <row r="39" spans="2:50">
      <c r="AQ39" s="170"/>
    </row>
    <row r="40" spans="2:50">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row>
    <row r="41" spans="2:50">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row>
    <row r="42" spans="2:50">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row>
    <row r="43" spans="2:5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72"/>
      <c r="AP43" s="111"/>
      <c r="AQ43" s="111"/>
      <c r="AR43" s="111"/>
      <c r="AS43" s="111"/>
      <c r="AT43" s="111"/>
      <c r="AU43" s="111"/>
    </row>
    <row r="44" spans="2:5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72"/>
      <c r="AP44" s="111"/>
      <c r="AQ44" s="111"/>
      <c r="AR44" s="111"/>
      <c r="AS44" s="111"/>
      <c r="AT44" s="111"/>
      <c r="AU44" s="111"/>
    </row>
    <row r="45" spans="2:5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72"/>
      <c r="AP45" s="111"/>
      <c r="AQ45" s="111"/>
      <c r="AR45" s="111"/>
      <c r="AS45" s="172"/>
      <c r="AT45" s="172"/>
      <c r="AU45" s="185"/>
    </row>
    <row r="46" spans="2:5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72"/>
      <c r="AP46" s="111"/>
      <c r="AQ46" s="111"/>
      <c r="AR46" s="111"/>
      <c r="AS46" s="172"/>
      <c r="AT46" s="172"/>
      <c r="AU46" s="185"/>
    </row>
    <row r="47" spans="2:5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row>
    <row r="48" spans="2:5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row>
    <row r="51" spans="2:56">
      <c r="B51" s="18"/>
      <c r="C51" s="18"/>
      <c r="D51" s="19"/>
      <c r="E51" s="19"/>
      <c r="F51" s="19"/>
      <c r="G51" s="19"/>
      <c r="H51" s="19"/>
      <c r="I51" s="19"/>
      <c r="J51" s="19"/>
      <c r="K51" s="19"/>
      <c r="L51" s="19"/>
    </row>
    <row r="52" spans="2:56">
      <c r="B52" s="94"/>
      <c r="C52" s="18"/>
      <c r="D52" s="19"/>
      <c r="E52" s="19"/>
      <c r="F52" s="19"/>
      <c r="G52" s="19"/>
      <c r="H52" s="19"/>
      <c r="I52" s="19"/>
      <c r="J52" s="19"/>
      <c r="K52" s="19"/>
      <c r="L52" s="19"/>
    </row>
    <row r="53" spans="2:56" ht="6" customHeight="1">
      <c r="B53" s="237"/>
      <c r="C53" s="237"/>
      <c r="D53" s="237"/>
      <c r="E53" s="237"/>
      <c r="F53" s="237"/>
      <c r="G53" s="237"/>
      <c r="H53" s="237"/>
      <c r="I53" s="237"/>
      <c r="J53" s="237"/>
      <c r="K53" s="237"/>
      <c r="L53" s="237"/>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row>
    <row r="54" spans="2:56" ht="6" customHeight="1">
      <c r="B54" s="237"/>
      <c r="C54" s="237"/>
      <c r="D54" s="237"/>
      <c r="E54" s="237"/>
      <c r="F54" s="237"/>
      <c r="G54" s="237"/>
      <c r="H54" s="237"/>
      <c r="I54" s="237"/>
      <c r="J54" s="237"/>
      <c r="K54" s="237"/>
      <c r="L54" s="237"/>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row>
    <row r="55" spans="2:56" ht="6" customHeight="1">
      <c r="B55" s="237"/>
      <c r="C55" s="237"/>
      <c r="D55" s="237"/>
      <c r="E55" s="237"/>
      <c r="F55" s="237"/>
      <c r="G55" s="237"/>
      <c r="H55" s="237"/>
      <c r="I55" s="237"/>
      <c r="J55" s="237"/>
      <c r="K55" s="237"/>
      <c r="L55" s="237"/>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row>
    <row r="56" spans="2:56" ht="12.75" customHeight="1">
      <c r="B56" s="239"/>
      <c r="C56" s="239"/>
      <c r="D56" s="239"/>
      <c r="E56" s="240"/>
      <c r="F56" s="241"/>
      <c r="G56" s="240"/>
      <c r="H56" s="241"/>
      <c r="I56" s="240"/>
      <c r="J56" s="241"/>
      <c r="K56" s="240"/>
      <c r="L56" s="241"/>
      <c r="M56" s="240"/>
      <c r="N56" s="241"/>
      <c r="O56" s="240"/>
      <c r="P56" s="241"/>
      <c r="Q56" s="240"/>
      <c r="R56" s="241"/>
      <c r="S56" s="240"/>
      <c r="T56" s="241"/>
      <c r="U56" s="240"/>
      <c r="V56" s="241"/>
      <c r="W56" s="240"/>
      <c r="X56" s="241"/>
      <c r="Y56" s="240"/>
      <c r="Z56" s="237"/>
      <c r="AA56" s="240"/>
      <c r="AB56" s="237"/>
      <c r="AC56" s="240"/>
      <c r="AD56" s="237"/>
      <c r="AE56" s="240"/>
      <c r="AF56" s="237"/>
      <c r="AG56" s="240"/>
      <c r="AH56" s="237"/>
      <c r="AI56" s="240"/>
      <c r="AJ56" s="237"/>
      <c r="AK56" s="240"/>
      <c r="AL56" s="237"/>
      <c r="AM56" s="240"/>
      <c r="AN56" s="237"/>
      <c r="AO56" s="240"/>
      <c r="AP56" s="237"/>
      <c r="AQ56" s="240"/>
      <c r="AR56" s="240"/>
      <c r="AS56" s="240"/>
      <c r="AT56" s="237"/>
      <c r="AU56" s="240"/>
      <c r="AV56" s="237"/>
      <c r="AW56" s="239"/>
      <c r="AX56" s="239"/>
    </row>
    <row r="57" spans="2:56" ht="6" customHeight="1">
      <c r="B57" s="242"/>
      <c r="C57" s="242"/>
      <c r="D57" s="242"/>
      <c r="E57" s="243"/>
      <c r="F57" s="244"/>
      <c r="G57" s="243"/>
      <c r="H57" s="244"/>
      <c r="I57" s="243"/>
      <c r="J57" s="244"/>
      <c r="K57" s="243"/>
      <c r="L57" s="244"/>
      <c r="M57" s="243"/>
      <c r="N57" s="244"/>
      <c r="O57" s="243"/>
      <c r="P57" s="244"/>
      <c r="Q57" s="243"/>
      <c r="R57" s="244"/>
      <c r="S57" s="243"/>
      <c r="T57" s="244"/>
      <c r="U57" s="243"/>
      <c r="V57" s="244"/>
      <c r="W57" s="243"/>
      <c r="X57" s="244"/>
      <c r="Y57" s="243"/>
      <c r="Z57" s="244"/>
      <c r="AA57" s="243"/>
      <c r="AB57" s="244"/>
      <c r="AC57" s="243"/>
      <c r="AD57" s="244"/>
      <c r="AE57" s="243"/>
      <c r="AF57" s="244"/>
      <c r="AG57" s="243"/>
      <c r="AH57" s="244"/>
      <c r="AI57" s="243"/>
      <c r="AJ57" s="244"/>
      <c r="AK57" s="243"/>
      <c r="AL57" s="244"/>
      <c r="AM57" s="243"/>
      <c r="AN57" s="244"/>
      <c r="AO57" s="243"/>
      <c r="AP57" s="244"/>
      <c r="AQ57" s="243"/>
      <c r="AR57" s="243"/>
      <c r="AS57" s="243"/>
      <c r="AT57" s="244"/>
      <c r="AU57" s="243"/>
      <c r="AV57" s="244"/>
      <c r="AW57" s="242"/>
      <c r="AX57" s="242"/>
    </row>
    <row r="58" spans="2:56" ht="6" customHeight="1">
      <c r="B58" s="245"/>
      <c r="C58" s="245"/>
      <c r="D58" s="245"/>
      <c r="E58" s="243"/>
      <c r="F58" s="243"/>
      <c r="G58" s="243"/>
      <c r="H58" s="243"/>
      <c r="I58" s="243"/>
      <c r="J58" s="243"/>
      <c r="K58" s="243"/>
      <c r="L58" s="243"/>
      <c r="M58" s="243"/>
      <c r="N58" s="243"/>
      <c r="O58" s="243"/>
      <c r="P58" s="243"/>
      <c r="Q58" s="243"/>
      <c r="R58" s="243"/>
      <c r="S58" s="243"/>
      <c r="T58" s="243"/>
      <c r="U58" s="243"/>
      <c r="V58" s="243"/>
      <c r="W58" s="243"/>
      <c r="X58" s="243"/>
      <c r="Y58" s="243"/>
      <c r="Z58" s="245"/>
      <c r="AA58" s="243"/>
      <c r="AB58" s="245"/>
      <c r="AC58" s="243"/>
      <c r="AD58" s="245"/>
      <c r="AE58" s="243"/>
      <c r="AF58" s="245"/>
      <c r="AG58" s="243"/>
      <c r="AH58" s="245"/>
      <c r="AI58" s="243"/>
      <c r="AJ58" s="245"/>
      <c r="AK58" s="243"/>
      <c r="AL58" s="245"/>
      <c r="AM58" s="243"/>
      <c r="AN58" s="245"/>
      <c r="AO58" s="243"/>
      <c r="AP58" s="245"/>
      <c r="AQ58" s="243"/>
      <c r="AR58" s="243"/>
      <c r="AS58" s="243"/>
      <c r="AT58" s="245"/>
      <c r="AU58" s="243"/>
      <c r="AV58" s="245"/>
      <c r="AW58" s="245"/>
      <c r="AX58" s="245"/>
    </row>
    <row r="59" spans="2:56" ht="10.5" customHeight="1">
      <c r="B59" s="245"/>
      <c r="C59" s="245"/>
      <c r="D59" s="246"/>
      <c r="E59" s="243"/>
      <c r="F59" s="243"/>
      <c r="G59" s="243"/>
      <c r="H59" s="243"/>
      <c r="I59" s="243"/>
      <c r="J59" s="243"/>
      <c r="K59" s="243"/>
      <c r="L59" s="243"/>
      <c r="M59" s="243"/>
      <c r="N59" s="243"/>
      <c r="O59" s="243"/>
      <c r="P59" s="243"/>
      <c r="Q59" s="243"/>
      <c r="R59" s="243"/>
      <c r="S59" s="243"/>
      <c r="T59" s="243"/>
      <c r="U59" s="243"/>
      <c r="V59" s="243"/>
      <c r="W59" s="243"/>
      <c r="X59" s="243"/>
      <c r="Y59" s="243"/>
      <c r="Z59" s="245"/>
      <c r="AA59" s="243"/>
      <c r="AB59" s="245"/>
      <c r="AC59" s="243"/>
      <c r="AD59" s="245"/>
      <c r="AE59" s="243"/>
      <c r="AF59" s="245"/>
      <c r="AG59" s="243"/>
      <c r="AH59" s="245"/>
      <c r="AI59" s="243"/>
      <c r="AJ59" s="245"/>
      <c r="AK59" s="243"/>
      <c r="AL59" s="245"/>
      <c r="AM59" s="243"/>
      <c r="AN59" s="245"/>
      <c r="AO59" s="243"/>
      <c r="AP59" s="245"/>
      <c r="AQ59" s="243"/>
      <c r="AR59" s="243"/>
      <c r="AS59" s="243"/>
      <c r="AT59" s="245"/>
      <c r="AU59" s="243"/>
      <c r="AV59" s="245"/>
      <c r="AW59" s="245"/>
      <c r="AX59" s="246"/>
    </row>
    <row r="60" spans="2:56" ht="10.5" customHeight="1">
      <c r="B60" s="247"/>
      <c r="C60" s="248"/>
      <c r="D60" s="245"/>
      <c r="E60" s="249"/>
      <c r="F60" s="249"/>
      <c r="G60" s="249"/>
      <c r="H60" s="249"/>
      <c r="I60" s="249"/>
      <c r="J60" s="249"/>
      <c r="K60" s="249"/>
      <c r="L60" s="249"/>
      <c r="M60" s="249"/>
      <c r="N60" s="249"/>
      <c r="O60" s="249"/>
      <c r="P60" s="249"/>
      <c r="Q60" s="249"/>
      <c r="R60" s="249"/>
      <c r="S60" s="249"/>
      <c r="T60" s="249"/>
      <c r="U60" s="249"/>
      <c r="V60" s="249"/>
      <c r="W60" s="249"/>
      <c r="X60" s="250"/>
      <c r="Y60" s="249"/>
      <c r="Z60" s="249"/>
      <c r="AA60" s="249"/>
      <c r="AB60" s="249"/>
      <c r="AC60" s="249"/>
      <c r="AD60" s="249"/>
      <c r="AE60" s="249"/>
      <c r="AF60" s="249"/>
      <c r="AG60" s="249"/>
      <c r="AH60" s="251"/>
      <c r="AI60" s="249"/>
      <c r="AJ60" s="252"/>
      <c r="AK60" s="249"/>
      <c r="AL60" s="251"/>
      <c r="AM60" s="249"/>
      <c r="AN60" s="251"/>
      <c r="AO60" s="249"/>
      <c r="AP60" s="253"/>
      <c r="AQ60" s="249"/>
      <c r="AR60" s="251"/>
      <c r="AS60" s="249"/>
      <c r="AT60" s="251"/>
      <c r="AU60" s="249"/>
      <c r="AV60" s="251"/>
      <c r="AW60" s="252"/>
      <c r="AX60" s="245"/>
      <c r="AY60" s="171"/>
      <c r="AZ60" s="33"/>
      <c r="BA60" s="160"/>
      <c r="BB60" s="166"/>
      <c r="BD60" s="166"/>
    </row>
    <row r="61" spans="2:56" ht="10.5" customHeight="1">
      <c r="B61" s="247"/>
      <c r="C61" s="247"/>
      <c r="D61" s="245"/>
      <c r="E61" s="249"/>
      <c r="F61" s="249"/>
      <c r="G61" s="249"/>
      <c r="H61" s="249"/>
      <c r="I61" s="249"/>
      <c r="J61" s="249"/>
      <c r="K61" s="249"/>
      <c r="L61" s="249"/>
      <c r="M61" s="249"/>
      <c r="N61" s="249"/>
      <c r="O61" s="249"/>
      <c r="P61" s="249"/>
      <c r="Q61" s="249"/>
      <c r="R61" s="249"/>
      <c r="S61" s="249"/>
      <c r="T61" s="249"/>
      <c r="U61" s="249"/>
      <c r="V61" s="249"/>
      <c r="W61" s="249"/>
      <c r="X61" s="250"/>
      <c r="Y61" s="249"/>
      <c r="Z61" s="249"/>
      <c r="AA61" s="249"/>
      <c r="AB61" s="249"/>
      <c r="AC61" s="249"/>
      <c r="AD61" s="249"/>
      <c r="AE61" s="249"/>
      <c r="AF61" s="249"/>
      <c r="AG61" s="249"/>
      <c r="AH61" s="251"/>
      <c r="AI61" s="249"/>
      <c r="AJ61" s="252"/>
      <c r="AK61" s="249"/>
      <c r="AL61" s="251"/>
      <c r="AM61" s="249"/>
      <c r="AN61" s="251"/>
      <c r="AO61" s="249"/>
      <c r="AP61" s="253"/>
      <c r="AQ61" s="249"/>
      <c r="AR61" s="251"/>
      <c r="AS61" s="249"/>
      <c r="AT61" s="251"/>
      <c r="AU61" s="249"/>
      <c r="AV61" s="251"/>
      <c r="AW61" s="252"/>
      <c r="AX61" s="245"/>
      <c r="AY61" s="171"/>
      <c r="BA61" s="160"/>
      <c r="BB61" s="166"/>
      <c r="BD61" s="166"/>
    </row>
    <row r="62" spans="2:56" ht="10.5" customHeight="1">
      <c r="B62" s="247"/>
      <c r="C62" s="247"/>
      <c r="D62" s="245"/>
      <c r="E62" s="249"/>
      <c r="F62" s="249"/>
      <c r="G62" s="249"/>
      <c r="H62" s="249"/>
      <c r="I62" s="249"/>
      <c r="J62" s="249"/>
      <c r="K62" s="249"/>
      <c r="L62" s="249"/>
      <c r="M62" s="249"/>
      <c r="N62" s="249"/>
      <c r="O62" s="249"/>
      <c r="P62" s="249"/>
      <c r="Q62" s="249"/>
      <c r="R62" s="249"/>
      <c r="S62" s="249"/>
      <c r="T62" s="249"/>
      <c r="U62" s="249"/>
      <c r="V62" s="249"/>
      <c r="W62" s="249"/>
      <c r="X62" s="250"/>
      <c r="Y62" s="249"/>
      <c r="Z62" s="249"/>
      <c r="AA62" s="249"/>
      <c r="AB62" s="249"/>
      <c r="AC62" s="249"/>
      <c r="AD62" s="249"/>
      <c r="AE62" s="249"/>
      <c r="AF62" s="249"/>
      <c r="AG62" s="249"/>
      <c r="AH62" s="251"/>
      <c r="AI62" s="249"/>
      <c r="AJ62" s="252"/>
      <c r="AK62" s="249"/>
      <c r="AL62" s="251"/>
      <c r="AM62" s="249"/>
      <c r="AN62" s="251"/>
      <c r="AO62" s="249"/>
      <c r="AP62" s="251"/>
      <c r="AQ62" s="249"/>
      <c r="AR62" s="251"/>
      <c r="AS62" s="249"/>
      <c r="AT62" s="251"/>
      <c r="AU62" s="249"/>
      <c r="AV62" s="251"/>
      <c r="AW62" s="252"/>
      <c r="AX62" s="245"/>
      <c r="AY62" s="171"/>
      <c r="BA62" s="160"/>
      <c r="BB62" s="166"/>
      <c r="BD62" s="166"/>
    </row>
    <row r="63" spans="2:56" ht="10.5" customHeight="1">
      <c r="B63" s="247"/>
      <c r="C63" s="247"/>
      <c r="D63" s="245"/>
      <c r="E63" s="249"/>
      <c r="F63" s="249"/>
      <c r="G63" s="249"/>
      <c r="H63" s="249"/>
      <c r="I63" s="249"/>
      <c r="J63" s="249"/>
      <c r="K63" s="249"/>
      <c r="L63" s="249"/>
      <c r="M63" s="249"/>
      <c r="N63" s="249"/>
      <c r="O63" s="249"/>
      <c r="P63" s="249"/>
      <c r="Q63" s="249"/>
      <c r="R63" s="249"/>
      <c r="S63" s="249"/>
      <c r="T63" s="249"/>
      <c r="U63" s="249"/>
      <c r="V63" s="249"/>
      <c r="W63" s="249"/>
      <c r="X63" s="250"/>
      <c r="Y63" s="249"/>
      <c r="Z63" s="249"/>
      <c r="AA63" s="249"/>
      <c r="AB63" s="249"/>
      <c r="AC63" s="249"/>
      <c r="AD63" s="249"/>
      <c r="AE63" s="249"/>
      <c r="AF63" s="249"/>
      <c r="AG63" s="249"/>
      <c r="AH63" s="251"/>
      <c r="AI63" s="249"/>
      <c r="AJ63" s="252"/>
      <c r="AK63" s="249"/>
      <c r="AL63" s="251"/>
      <c r="AM63" s="249"/>
      <c r="AN63" s="251"/>
      <c r="AO63" s="249"/>
      <c r="AP63" s="251"/>
      <c r="AQ63" s="249"/>
      <c r="AR63" s="251"/>
      <c r="AS63" s="249"/>
      <c r="AT63" s="251"/>
      <c r="AU63" s="249"/>
      <c r="AV63" s="251"/>
      <c r="AW63" s="252"/>
      <c r="AX63" s="245"/>
      <c r="AY63" s="171"/>
      <c r="BA63" s="160"/>
      <c r="BB63" s="166"/>
      <c r="BD63" s="166"/>
    </row>
    <row r="64" spans="2:56" ht="6" customHeight="1">
      <c r="B64" s="247"/>
      <c r="C64" s="247"/>
      <c r="D64" s="245"/>
      <c r="E64" s="254"/>
      <c r="F64" s="254"/>
      <c r="G64" s="254"/>
      <c r="H64" s="254"/>
      <c r="I64" s="254"/>
      <c r="J64" s="254"/>
      <c r="K64" s="254"/>
      <c r="L64" s="254"/>
      <c r="M64" s="254"/>
      <c r="N64" s="254"/>
      <c r="O64" s="254"/>
      <c r="P64" s="254"/>
      <c r="Q64" s="254"/>
      <c r="R64" s="254"/>
      <c r="S64" s="254"/>
      <c r="T64" s="255"/>
      <c r="U64" s="254"/>
      <c r="V64" s="255"/>
      <c r="W64" s="254"/>
      <c r="X64" s="250"/>
      <c r="Y64" s="254"/>
      <c r="Z64" s="251"/>
      <c r="AA64" s="254"/>
      <c r="AB64" s="251"/>
      <c r="AC64" s="254"/>
      <c r="AD64" s="251"/>
      <c r="AE64" s="254"/>
      <c r="AF64" s="251"/>
      <c r="AG64" s="254"/>
      <c r="AH64" s="251"/>
      <c r="AI64" s="254"/>
      <c r="AJ64" s="251"/>
      <c r="AK64" s="254"/>
      <c r="AL64" s="251"/>
      <c r="AM64" s="254"/>
      <c r="AN64" s="251"/>
      <c r="AO64" s="254"/>
      <c r="AP64" s="251"/>
      <c r="AQ64" s="254"/>
      <c r="AR64" s="251"/>
      <c r="AS64" s="254"/>
      <c r="AT64" s="251"/>
      <c r="AU64" s="254"/>
      <c r="AV64" s="251"/>
      <c r="AW64" s="243"/>
      <c r="AX64" s="256"/>
      <c r="AY64" s="171"/>
      <c r="AZ64" s="166"/>
      <c r="BA64" s="160"/>
      <c r="BB64" s="166"/>
    </row>
    <row r="65" spans="2:56" ht="11.25" customHeight="1">
      <c r="B65" s="247"/>
      <c r="C65" s="247"/>
      <c r="D65" s="257"/>
      <c r="E65" s="258"/>
      <c r="F65" s="259"/>
      <c r="G65" s="258"/>
      <c r="H65" s="259"/>
      <c r="I65" s="258"/>
      <c r="J65" s="259"/>
      <c r="K65" s="258"/>
      <c r="L65" s="259"/>
      <c r="M65" s="258"/>
      <c r="N65" s="258"/>
      <c r="O65" s="258"/>
      <c r="P65" s="258"/>
      <c r="Q65" s="258"/>
      <c r="R65" s="260"/>
      <c r="S65" s="258"/>
      <c r="T65" s="258"/>
      <c r="U65" s="258"/>
      <c r="V65" s="258"/>
      <c r="W65" s="258"/>
      <c r="X65" s="250"/>
      <c r="Y65" s="258"/>
      <c r="Z65" s="261"/>
      <c r="AA65" s="258"/>
      <c r="AB65" s="261"/>
      <c r="AC65" s="258"/>
      <c r="AD65" s="251"/>
      <c r="AE65" s="258"/>
      <c r="AF65" s="261"/>
      <c r="AG65" s="258"/>
      <c r="AH65" s="261"/>
      <c r="AI65" s="258"/>
      <c r="AJ65" s="262"/>
      <c r="AK65" s="258"/>
      <c r="AL65" s="261"/>
      <c r="AM65" s="263"/>
      <c r="AN65" s="261"/>
      <c r="AO65" s="258"/>
      <c r="AP65" s="261"/>
      <c r="AQ65" s="258"/>
      <c r="AR65" s="261"/>
      <c r="AS65" s="258"/>
      <c r="AT65" s="261"/>
      <c r="AU65" s="258"/>
      <c r="AV65" s="261"/>
      <c r="AW65" s="243"/>
      <c r="AX65" s="257"/>
      <c r="AY65" s="171"/>
      <c r="AZ65" s="111"/>
      <c r="BC65" s="33"/>
      <c r="BD65" s="113"/>
    </row>
    <row r="66" spans="2:56" ht="6" customHeight="1">
      <c r="B66" s="247"/>
      <c r="C66" s="247"/>
      <c r="D66" s="256"/>
      <c r="E66" s="264"/>
      <c r="F66" s="254"/>
      <c r="G66" s="264"/>
      <c r="H66" s="254"/>
      <c r="I66" s="264"/>
      <c r="J66" s="254"/>
      <c r="K66" s="264"/>
      <c r="L66" s="254"/>
      <c r="M66" s="254"/>
      <c r="N66" s="265"/>
      <c r="O66" s="264"/>
      <c r="P66" s="254"/>
      <c r="Q66" s="264"/>
      <c r="R66" s="254"/>
      <c r="S66" s="264"/>
      <c r="T66" s="266"/>
      <c r="U66" s="264"/>
      <c r="V66" s="266"/>
      <c r="W66" s="264"/>
      <c r="X66" s="251"/>
      <c r="Y66" s="264"/>
      <c r="Z66" s="251"/>
      <c r="AA66" s="264"/>
      <c r="AB66" s="251"/>
      <c r="AC66" s="264"/>
      <c r="AD66" s="251"/>
      <c r="AE66" s="264"/>
      <c r="AF66" s="251"/>
      <c r="AG66" s="264"/>
      <c r="AH66" s="251"/>
      <c r="AI66" s="264"/>
      <c r="AJ66" s="251"/>
      <c r="AK66" s="264"/>
      <c r="AL66" s="251"/>
      <c r="AM66" s="264"/>
      <c r="AN66" s="251"/>
      <c r="AO66" s="264"/>
      <c r="AP66" s="251"/>
      <c r="AQ66" s="264"/>
      <c r="AR66" s="264"/>
      <c r="AS66" s="264"/>
      <c r="AT66" s="251"/>
      <c r="AU66" s="264"/>
      <c r="AV66" s="251"/>
      <c r="AW66" s="243"/>
      <c r="AX66" s="256"/>
      <c r="AY66" s="171"/>
    </row>
    <row r="67" spans="2:56" ht="6" customHeight="1">
      <c r="B67" s="247"/>
      <c r="C67" s="247"/>
      <c r="D67" s="256"/>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56"/>
      <c r="AY67" s="171"/>
    </row>
    <row r="68" spans="2:56" ht="10.5" customHeight="1">
      <c r="B68" s="245"/>
      <c r="C68" s="245"/>
      <c r="D68" s="246"/>
      <c r="E68" s="245"/>
      <c r="F68" s="245"/>
      <c r="G68" s="245"/>
      <c r="H68" s="245"/>
      <c r="I68" s="245"/>
      <c r="J68" s="245"/>
      <c r="K68" s="245"/>
      <c r="L68" s="245"/>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45"/>
      <c r="AQ68" s="267"/>
      <c r="AR68" s="267"/>
      <c r="AS68" s="267"/>
      <c r="AT68" s="245"/>
      <c r="AU68" s="267"/>
      <c r="AV68" s="245"/>
      <c r="AW68" s="245"/>
      <c r="AX68" s="246"/>
      <c r="AY68" s="171"/>
    </row>
    <row r="69" spans="2:56" ht="10.5" customHeight="1">
      <c r="B69" s="247"/>
      <c r="C69" s="248"/>
      <c r="D69" s="245"/>
      <c r="E69" s="249"/>
      <c r="F69" s="249"/>
      <c r="G69" s="249"/>
      <c r="H69" s="249"/>
      <c r="I69" s="249"/>
      <c r="J69" s="249"/>
      <c r="K69" s="249"/>
      <c r="L69" s="249"/>
      <c r="M69" s="249"/>
      <c r="N69" s="249"/>
      <c r="O69" s="249"/>
      <c r="P69" s="249"/>
      <c r="Q69" s="249"/>
      <c r="R69" s="249"/>
      <c r="S69" s="249"/>
      <c r="T69" s="249"/>
      <c r="U69" s="249"/>
      <c r="V69" s="249"/>
      <c r="W69" s="249"/>
      <c r="X69" s="250"/>
      <c r="Y69" s="249"/>
      <c r="Z69" s="249"/>
      <c r="AA69" s="249"/>
      <c r="AB69" s="249"/>
      <c r="AC69" s="249"/>
      <c r="AD69" s="249"/>
      <c r="AE69" s="249"/>
      <c r="AF69" s="249"/>
      <c r="AG69" s="249"/>
      <c r="AH69" s="251"/>
      <c r="AI69" s="249"/>
      <c r="AJ69" s="252"/>
      <c r="AK69" s="249"/>
      <c r="AL69" s="251"/>
      <c r="AM69" s="249"/>
      <c r="AN69" s="251"/>
      <c r="AO69" s="249"/>
      <c r="AP69" s="253"/>
      <c r="AQ69" s="249"/>
      <c r="AR69" s="251"/>
      <c r="AS69" s="249"/>
      <c r="AT69" s="251"/>
      <c r="AU69" s="249"/>
      <c r="AV69" s="251"/>
      <c r="AW69" s="252"/>
      <c r="AX69" s="245"/>
      <c r="AY69" s="171"/>
      <c r="AZ69" s="33"/>
      <c r="BA69" s="160"/>
      <c r="BB69" s="166"/>
    </row>
    <row r="70" spans="2:56" ht="10.5" customHeight="1">
      <c r="B70" s="247"/>
      <c r="C70" s="247"/>
      <c r="D70" s="245"/>
      <c r="E70" s="249"/>
      <c r="F70" s="249"/>
      <c r="G70" s="249"/>
      <c r="H70" s="249"/>
      <c r="I70" s="249"/>
      <c r="J70" s="249"/>
      <c r="K70" s="249"/>
      <c r="L70" s="249"/>
      <c r="M70" s="249"/>
      <c r="N70" s="249"/>
      <c r="O70" s="249"/>
      <c r="P70" s="249"/>
      <c r="Q70" s="249"/>
      <c r="R70" s="249"/>
      <c r="S70" s="249"/>
      <c r="T70" s="249"/>
      <c r="U70" s="249"/>
      <c r="V70" s="249"/>
      <c r="W70" s="249"/>
      <c r="X70" s="250"/>
      <c r="Y70" s="249"/>
      <c r="Z70" s="249"/>
      <c r="AA70" s="249"/>
      <c r="AB70" s="249"/>
      <c r="AC70" s="249"/>
      <c r="AD70" s="249"/>
      <c r="AE70" s="249"/>
      <c r="AF70" s="249"/>
      <c r="AG70" s="249"/>
      <c r="AH70" s="251"/>
      <c r="AI70" s="249"/>
      <c r="AJ70" s="252"/>
      <c r="AK70" s="249"/>
      <c r="AL70" s="251"/>
      <c r="AM70" s="249"/>
      <c r="AN70" s="251"/>
      <c r="AO70" s="249"/>
      <c r="AP70" s="253"/>
      <c r="AQ70" s="249"/>
      <c r="AR70" s="251"/>
      <c r="AS70" s="249"/>
      <c r="AT70" s="251"/>
      <c r="AU70" s="249"/>
      <c r="AV70" s="251"/>
      <c r="AW70" s="252"/>
      <c r="AX70" s="245"/>
      <c r="AY70" s="171"/>
      <c r="AZ70" s="33"/>
      <c r="BA70" s="160"/>
      <c r="BB70" s="166"/>
    </row>
    <row r="71" spans="2:56" ht="10.5" customHeight="1">
      <c r="B71" s="247"/>
      <c r="C71" s="247"/>
      <c r="D71" s="245"/>
      <c r="E71" s="249"/>
      <c r="F71" s="249"/>
      <c r="G71" s="249"/>
      <c r="H71" s="249"/>
      <c r="I71" s="249"/>
      <c r="J71" s="249"/>
      <c r="K71" s="249"/>
      <c r="L71" s="249"/>
      <c r="M71" s="249"/>
      <c r="N71" s="249"/>
      <c r="O71" s="249"/>
      <c r="P71" s="249"/>
      <c r="Q71" s="249"/>
      <c r="R71" s="249"/>
      <c r="S71" s="249"/>
      <c r="T71" s="249"/>
      <c r="U71" s="249"/>
      <c r="V71" s="249"/>
      <c r="W71" s="249"/>
      <c r="X71" s="250"/>
      <c r="Y71" s="249"/>
      <c r="Z71" s="249"/>
      <c r="AA71" s="249"/>
      <c r="AB71" s="249"/>
      <c r="AC71" s="249"/>
      <c r="AD71" s="249"/>
      <c r="AE71" s="249"/>
      <c r="AF71" s="249"/>
      <c r="AG71" s="249"/>
      <c r="AH71" s="251"/>
      <c r="AI71" s="249"/>
      <c r="AJ71" s="252"/>
      <c r="AK71" s="249"/>
      <c r="AL71" s="251"/>
      <c r="AM71" s="249"/>
      <c r="AN71" s="251"/>
      <c r="AO71" s="249"/>
      <c r="AP71" s="251"/>
      <c r="AQ71" s="249"/>
      <c r="AR71" s="251"/>
      <c r="AS71" s="249"/>
      <c r="AT71" s="251"/>
      <c r="AU71" s="249"/>
      <c r="AV71" s="251"/>
      <c r="AW71" s="252"/>
      <c r="AX71" s="245"/>
      <c r="AY71" s="171"/>
      <c r="AZ71" s="33"/>
      <c r="BA71" s="160"/>
      <c r="BB71" s="166"/>
    </row>
    <row r="72" spans="2:56" ht="10.5" customHeight="1">
      <c r="B72" s="247"/>
      <c r="C72" s="247"/>
      <c r="D72" s="245"/>
      <c r="E72" s="249"/>
      <c r="F72" s="249"/>
      <c r="G72" s="249"/>
      <c r="H72" s="249"/>
      <c r="I72" s="249"/>
      <c r="J72" s="249"/>
      <c r="K72" s="249"/>
      <c r="L72" s="249"/>
      <c r="M72" s="249"/>
      <c r="N72" s="249"/>
      <c r="O72" s="249"/>
      <c r="P72" s="249"/>
      <c r="Q72" s="249"/>
      <c r="R72" s="249"/>
      <c r="S72" s="249"/>
      <c r="T72" s="249"/>
      <c r="U72" s="249"/>
      <c r="V72" s="249"/>
      <c r="W72" s="249"/>
      <c r="X72" s="250"/>
      <c r="Y72" s="249"/>
      <c r="Z72" s="249"/>
      <c r="AA72" s="249"/>
      <c r="AB72" s="249"/>
      <c r="AC72" s="249"/>
      <c r="AD72" s="249"/>
      <c r="AE72" s="249"/>
      <c r="AF72" s="249"/>
      <c r="AG72" s="249"/>
      <c r="AH72" s="251"/>
      <c r="AI72" s="249"/>
      <c r="AJ72" s="252"/>
      <c r="AK72" s="249"/>
      <c r="AL72" s="251"/>
      <c r="AM72" s="249"/>
      <c r="AN72" s="251"/>
      <c r="AO72" s="249"/>
      <c r="AP72" s="251"/>
      <c r="AQ72" s="249"/>
      <c r="AR72" s="251"/>
      <c r="AS72" s="249"/>
      <c r="AT72" s="251"/>
      <c r="AU72" s="249"/>
      <c r="AV72" s="251"/>
      <c r="AW72" s="243"/>
      <c r="AX72" s="245"/>
      <c r="AY72" s="171"/>
      <c r="AZ72" s="33"/>
      <c r="BA72" s="160"/>
      <c r="BB72" s="166"/>
    </row>
    <row r="73" spans="2:56" ht="6" customHeight="1">
      <c r="B73" s="247"/>
      <c r="C73" s="247"/>
      <c r="D73" s="245"/>
      <c r="E73" s="254"/>
      <c r="F73" s="254"/>
      <c r="G73" s="254"/>
      <c r="H73" s="254"/>
      <c r="I73" s="254"/>
      <c r="J73" s="254"/>
      <c r="K73" s="254"/>
      <c r="L73" s="254"/>
      <c r="M73" s="254"/>
      <c r="N73" s="254"/>
      <c r="O73" s="254"/>
      <c r="P73" s="254"/>
      <c r="Q73" s="254"/>
      <c r="R73" s="254"/>
      <c r="S73" s="254"/>
      <c r="T73" s="255"/>
      <c r="U73" s="254"/>
      <c r="V73" s="255"/>
      <c r="W73" s="254"/>
      <c r="X73" s="250"/>
      <c r="Y73" s="254"/>
      <c r="Z73" s="251"/>
      <c r="AA73" s="254"/>
      <c r="AB73" s="251"/>
      <c r="AC73" s="254"/>
      <c r="AD73" s="251"/>
      <c r="AE73" s="254"/>
      <c r="AF73" s="251"/>
      <c r="AG73" s="254"/>
      <c r="AH73" s="251"/>
      <c r="AI73" s="254"/>
      <c r="AJ73" s="251"/>
      <c r="AK73" s="254"/>
      <c r="AL73" s="251"/>
      <c r="AM73" s="254"/>
      <c r="AN73" s="251"/>
      <c r="AO73" s="254"/>
      <c r="AP73" s="251"/>
      <c r="AQ73" s="254"/>
      <c r="AR73" s="251"/>
      <c r="AS73" s="254"/>
      <c r="AT73" s="251"/>
      <c r="AU73" s="254"/>
      <c r="AV73" s="251"/>
      <c r="AW73" s="243"/>
      <c r="AX73" s="256"/>
      <c r="AY73" s="171"/>
      <c r="BA73" s="160"/>
      <c r="BB73" s="166"/>
    </row>
    <row r="74" spans="2:56" ht="11.25" customHeight="1">
      <c r="B74" s="247"/>
      <c r="C74" s="247"/>
      <c r="D74" s="257"/>
      <c r="E74" s="268"/>
      <c r="F74" s="240"/>
      <c r="G74" s="268"/>
      <c r="H74" s="240"/>
      <c r="I74" s="268"/>
      <c r="J74" s="240"/>
      <c r="K74" s="268"/>
      <c r="L74" s="240"/>
      <c r="M74" s="268"/>
      <c r="N74" s="240"/>
      <c r="O74" s="268"/>
      <c r="P74" s="240"/>
      <c r="Q74" s="268"/>
      <c r="R74" s="240"/>
      <c r="S74" s="268"/>
      <c r="T74" s="261"/>
      <c r="U74" s="268"/>
      <c r="V74" s="261"/>
      <c r="W74" s="268"/>
      <c r="X74" s="261"/>
      <c r="Y74" s="268"/>
      <c r="Z74" s="261"/>
      <c r="AA74" s="268"/>
      <c r="AB74" s="269"/>
      <c r="AC74" s="268"/>
      <c r="AD74" s="261"/>
      <c r="AE74" s="268"/>
      <c r="AF74" s="261"/>
      <c r="AG74" s="268"/>
      <c r="AH74" s="261"/>
      <c r="AI74" s="268"/>
      <c r="AJ74" s="251"/>
      <c r="AK74" s="268"/>
      <c r="AL74" s="261"/>
      <c r="AM74" s="263"/>
      <c r="AN74" s="261"/>
      <c r="AO74" s="258"/>
      <c r="AP74" s="261"/>
      <c r="AQ74" s="258"/>
      <c r="AR74" s="261"/>
      <c r="AS74" s="258"/>
      <c r="AT74" s="261"/>
      <c r="AU74" s="258"/>
      <c r="AV74" s="261"/>
      <c r="AW74" s="243"/>
      <c r="AX74" s="257"/>
      <c r="AY74" s="171"/>
      <c r="AZ74" s="111"/>
      <c r="BC74" s="33"/>
      <c r="BD74" s="113"/>
    </row>
    <row r="75" spans="2:56" ht="6" customHeight="1">
      <c r="B75" s="247"/>
      <c r="C75" s="247"/>
      <c r="D75" s="256"/>
      <c r="E75" s="264"/>
      <c r="F75" s="254"/>
      <c r="G75" s="264"/>
      <c r="H75" s="254"/>
      <c r="I75" s="264"/>
      <c r="J75" s="254"/>
      <c r="K75" s="264"/>
      <c r="L75" s="254"/>
      <c r="M75" s="254"/>
      <c r="N75" s="265"/>
      <c r="O75" s="264"/>
      <c r="P75" s="254"/>
      <c r="Q75" s="264"/>
      <c r="R75" s="254"/>
      <c r="S75" s="264"/>
      <c r="T75" s="266"/>
      <c r="U75" s="264"/>
      <c r="V75" s="266"/>
      <c r="W75" s="264"/>
      <c r="X75" s="251"/>
      <c r="Y75" s="264"/>
      <c r="Z75" s="251"/>
      <c r="AA75" s="264"/>
      <c r="AB75" s="251"/>
      <c r="AC75" s="264"/>
      <c r="AD75" s="251"/>
      <c r="AE75" s="264"/>
      <c r="AF75" s="251"/>
      <c r="AG75" s="264"/>
      <c r="AH75" s="251"/>
      <c r="AI75" s="264"/>
      <c r="AJ75" s="251"/>
      <c r="AK75" s="264"/>
      <c r="AL75" s="251"/>
      <c r="AM75" s="264"/>
      <c r="AN75" s="251"/>
      <c r="AO75" s="264"/>
      <c r="AP75" s="251"/>
      <c r="AQ75" s="264"/>
      <c r="AR75" s="264"/>
      <c r="AS75" s="264"/>
      <c r="AT75" s="251"/>
      <c r="AU75" s="264"/>
      <c r="AV75" s="251"/>
      <c r="AW75" s="243"/>
      <c r="AX75" s="256"/>
      <c r="AY75" s="171"/>
    </row>
    <row r="76" spans="2:56" ht="6" customHeight="1">
      <c r="B76" s="247"/>
      <c r="C76" s="247"/>
      <c r="D76" s="256"/>
      <c r="E76" s="243"/>
      <c r="F76" s="243"/>
      <c r="G76" s="243"/>
      <c r="H76" s="243"/>
      <c r="I76" s="243"/>
      <c r="J76" s="243"/>
      <c r="K76" s="243"/>
      <c r="L76" s="243"/>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43"/>
      <c r="AQ76" s="270"/>
      <c r="AR76" s="270"/>
      <c r="AS76" s="270"/>
      <c r="AT76" s="243"/>
      <c r="AU76" s="270"/>
      <c r="AV76" s="243"/>
      <c r="AW76" s="243"/>
      <c r="AX76" s="256"/>
      <c r="AY76" s="171"/>
    </row>
    <row r="77" spans="2:56" ht="10.5" customHeight="1">
      <c r="B77" s="247"/>
      <c r="C77" s="248"/>
      <c r="D77" s="245"/>
      <c r="E77" s="249"/>
      <c r="F77" s="249"/>
      <c r="G77" s="249"/>
      <c r="H77" s="249"/>
      <c r="I77" s="249"/>
      <c r="J77" s="249"/>
      <c r="K77" s="249"/>
      <c r="L77" s="249"/>
      <c r="M77" s="249"/>
      <c r="N77" s="249"/>
      <c r="O77" s="249"/>
      <c r="P77" s="249"/>
      <c r="Q77" s="249"/>
      <c r="R77" s="249"/>
      <c r="S77" s="249"/>
      <c r="T77" s="249"/>
      <c r="U77" s="249"/>
      <c r="V77" s="249"/>
      <c r="W77" s="249"/>
      <c r="X77" s="250"/>
      <c r="Y77" s="249"/>
      <c r="Z77" s="249"/>
      <c r="AA77" s="249"/>
      <c r="AB77" s="249"/>
      <c r="AC77" s="249"/>
      <c r="AD77" s="249"/>
      <c r="AE77" s="249"/>
      <c r="AF77" s="249"/>
      <c r="AG77" s="249"/>
      <c r="AH77" s="249"/>
      <c r="AI77" s="249"/>
      <c r="AJ77" s="252"/>
      <c r="AK77" s="249"/>
      <c r="AL77" s="251"/>
      <c r="AM77" s="249"/>
      <c r="AN77" s="251"/>
      <c r="AO77" s="249"/>
      <c r="AP77" s="253"/>
      <c r="AQ77" s="249"/>
      <c r="AR77" s="251"/>
      <c r="AS77" s="249"/>
      <c r="AT77" s="251"/>
      <c r="AU77" s="249"/>
      <c r="AV77" s="251"/>
      <c r="AW77" s="252"/>
      <c r="AX77" s="245"/>
      <c r="AY77" s="171"/>
      <c r="AZ77" s="166"/>
      <c r="BA77" s="33"/>
      <c r="BB77" s="166"/>
    </row>
    <row r="78" spans="2:56" ht="10.5" customHeight="1">
      <c r="B78" s="247"/>
      <c r="C78" s="247"/>
      <c r="D78" s="245"/>
      <c r="E78" s="249"/>
      <c r="F78" s="249"/>
      <c r="G78" s="249"/>
      <c r="H78" s="249"/>
      <c r="I78" s="249"/>
      <c r="J78" s="249"/>
      <c r="K78" s="249"/>
      <c r="L78" s="249"/>
      <c r="M78" s="249"/>
      <c r="N78" s="249"/>
      <c r="O78" s="249"/>
      <c r="P78" s="249"/>
      <c r="Q78" s="249"/>
      <c r="R78" s="249"/>
      <c r="S78" s="249"/>
      <c r="T78" s="249"/>
      <c r="U78" s="249"/>
      <c r="V78" s="249"/>
      <c r="W78" s="249"/>
      <c r="X78" s="250"/>
      <c r="Y78" s="249"/>
      <c r="Z78" s="249"/>
      <c r="AA78" s="249"/>
      <c r="AB78" s="249"/>
      <c r="AC78" s="249"/>
      <c r="AD78" s="249"/>
      <c r="AE78" s="249"/>
      <c r="AF78" s="249"/>
      <c r="AG78" s="249"/>
      <c r="AH78" s="249"/>
      <c r="AI78" s="249"/>
      <c r="AJ78" s="252"/>
      <c r="AK78" s="249"/>
      <c r="AL78" s="251"/>
      <c r="AM78" s="249"/>
      <c r="AN78" s="251"/>
      <c r="AO78" s="249"/>
      <c r="AP78" s="253"/>
      <c r="AQ78" s="249"/>
      <c r="AR78" s="251"/>
      <c r="AS78" s="249"/>
      <c r="AT78" s="251"/>
      <c r="AU78" s="249"/>
      <c r="AV78" s="251"/>
      <c r="AW78" s="252"/>
      <c r="AX78" s="245"/>
      <c r="AY78" s="171"/>
      <c r="AZ78" s="166"/>
      <c r="BA78" s="33"/>
      <c r="BB78" s="166"/>
    </row>
    <row r="79" spans="2:56" ht="10.5" customHeight="1">
      <c r="B79" s="247"/>
      <c r="C79" s="247"/>
      <c r="D79" s="245"/>
      <c r="E79" s="249"/>
      <c r="F79" s="249"/>
      <c r="G79" s="249"/>
      <c r="H79" s="249"/>
      <c r="I79" s="249"/>
      <c r="J79" s="249"/>
      <c r="K79" s="249"/>
      <c r="L79" s="249"/>
      <c r="M79" s="249"/>
      <c r="N79" s="249"/>
      <c r="O79" s="249"/>
      <c r="P79" s="249"/>
      <c r="Q79" s="249"/>
      <c r="R79" s="249"/>
      <c r="S79" s="249"/>
      <c r="T79" s="249"/>
      <c r="U79" s="249"/>
      <c r="V79" s="249"/>
      <c r="W79" s="249"/>
      <c r="X79" s="250"/>
      <c r="Y79" s="249"/>
      <c r="Z79" s="249"/>
      <c r="AA79" s="249"/>
      <c r="AB79" s="249"/>
      <c r="AC79" s="249"/>
      <c r="AD79" s="249"/>
      <c r="AE79" s="249"/>
      <c r="AF79" s="249"/>
      <c r="AG79" s="249"/>
      <c r="AH79" s="249"/>
      <c r="AI79" s="249"/>
      <c r="AJ79" s="252"/>
      <c r="AK79" s="249"/>
      <c r="AL79" s="251"/>
      <c r="AM79" s="249"/>
      <c r="AN79" s="251"/>
      <c r="AO79" s="249"/>
      <c r="AP79" s="251"/>
      <c r="AQ79" s="249"/>
      <c r="AR79" s="251"/>
      <c r="AS79" s="249"/>
      <c r="AT79" s="251"/>
      <c r="AU79" s="249"/>
      <c r="AV79" s="251"/>
      <c r="AW79" s="252"/>
      <c r="AX79" s="245"/>
      <c r="AY79" s="171"/>
      <c r="AZ79" s="166"/>
      <c r="BA79" s="33"/>
      <c r="BB79" s="166"/>
    </row>
    <row r="80" spans="2:56" ht="10.5" customHeight="1">
      <c r="B80" s="247"/>
      <c r="C80" s="247"/>
      <c r="D80" s="245"/>
      <c r="E80" s="249"/>
      <c r="F80" s="249"/>
      <c r="G80" s="249"/>
      <c r="H80" s="249"/>
      <c r="I80" s="249"/>
      <c r="J80" s="249"/>
      <c r="K80" s="249"/>
      <c r="L80" s="249"/>
      <c r="M80" s="249"/>
      <c r="N80" s="249"/>
      <c r="O80" s="249"/>
      <c r="P80" s="249"/>
      <c r="Q80" s="249"/>
      <c r="R80" s="249"/>
      <c r="S80" s="249"/>
      <c r="T80" s="249"/>
      <c r="U80" s="249"/>
      <c r="V80" s="249"/>
      <c r="W80" s="249"/>
      <c r="X80" s="250"/>
      <c r="Y80" s="249"/>
      <c r="Z80" s="249"/>
      <c r="AA80" s="249"/>
      <c r="AB80" s="249"/>
      <c r="AC80" s="249"/>
      <c r="AD80" s="249"/>
      <c r="AE80" s="249"/>
      <c r="AF80" s="249"/>
      <c r="AG80" s="249"/>
      <c r="AH80" s="249"/>
      <c r="AI80" s="249"/>
      <c r="AJ80" s="252"/>
      <c r="AK80" s="249"/>
      <c r="AL80" s="251"/>
      <c r="AM80" s="249"/>
      <c r="AN80" s="251"/>
      <c r="AO80" s="249"/>
      <c r="AP80" s="251"/>
      <c r="AQ80" s="249"/>
      <c r="AR80" s="251"/>
      <c r="AS80" s="249"/>
      <c r="AT80" s="251"/>
      <c r="AU80" s="249"/>
      <c r="AV80" s="251"/>
      <c r="AW80" s="243"/>
      <c r="AX80" s="245"/>
      <c r="AY80" s="171"/>
      <c r="AZ80" s="166"/>
      <c r="BA80" s="33"/>
      <c r="BB80" s="166"/>
    </row>
    <row r="81" spans="2:56" ht="6" customHeight="1">
      <c r="B81" s="247"/>
      <c r="C81" s="247"/>
      <c r="D81" s="245"/>
      <c r="E81" s="254"/>
      <c r="F81" s="254"/>
      <c r="G81" s="254"/>
      <c r="H81" s="254"/>
      <c r="I81" s="254"/>
      <c r="J81" s="254"/>
      <c r="K81" s="254"/>
      <c r="L81" s="254"/>
      <c r="M81" s="254"/>
      <c r="N81" s="254"/>
      <c r="O81" s="254"/>
      <c r="P81" s="254"/>
      <c r="Q81" s="254"/>
      <c r="R81" s="254"/>
      <c r="S81" s="254"/>
      <c r="T81" s="255"/>
      <c r="U81" s="254"/>
      <c r="V81" s="255"/>
      <c r="W81" s="254"/>
      <c r="X81" s="250"/>
      <c r="Y81" s="254"/>
      <c r="Z81" s="251"/>
      <c r="AA81" s="254"/>
      <c r="AB81" s="251"/>
      <c r="AC81" s="254"/>
      <c r="AD81" s="251"/>
      <c r="AE81" s="254"/>
      <c r="AF81" s="251"/>
      <c r="AG81" s="254"/>
      <c r="AH81" s="251"/>
      <c r="AI81" s="254"/>
      <c r="AJ81" s="251"/>
      <c r="AK81" s="254"/>
      <c r="AL81" s="251"/>
      <c r="AM81" s="254"/>
      <c r="AN81" s="251"/>
      <c r="AO81" s="254"/>
      <c r="AP81" s="251"/>
      <c r="AQ81" s="254"/>
      <c r="AR81" s="251"/>
      <c r="AS81" s="254"/>
      <c r="AT81" s="251"/>
      <c r="AU81" s="254"/>
      <c r="AV81" s="251"/>
      <c r="AW81" s="243"/>
      <c r="AX81" s="256"/>
      <c r="AY81" s="171"/>
    </row>
    <row r="82" spans="2:56" ht="11.25" customHeight="1">
      <c r="B82" s="247"/>
      <c r="C82" s="247"/>
      <c r="D82" s="257"/>
      <c r="E82" s="268"/>
      <c r="F82" s="240"/>
      <c r="G82" s="268"/>
      <c r="H82" s="240"/>
      <c r="I82" s="268"/>
      <c r="J82" s="240"/>
      <c r="K82" s="268"/>
      <c r="L82" s="240"/>
      <c r="M82" s="268"/>
      <c r="N82" s="240"/>
      <c r="O82" s="268"/>
      <c r="P82" s="240"/>
      <c r="Q82" s="268"/>
      <c r="R82" s="240"/>
      <c r="S82" s="268"/>
      <c r="T82" s="261"/>
      <c r="U82" s="268"/>
      <c r="V82" s="261"/>
      <c r="W82" s="268"/>
      <c r="X82" s="261"/>
      <c r="Y82" s="268"/>
      <c r="Z82" s="261"/>
      <c r="AA82" s="268"/>
      <c r="AB82" s="269"/>
      <c r="AC82" s="258"/>
      <c r="AD82" s="261"/>
      <c r="AE82" s="258"/>
      <c r="AF82" s="261"/>
      <c r="AG82" s="258"/>
      <c r="AH82" s="261"/>
      <c r="AI82" s="258"/>
      <c r="AJ82" s="261"/>
      <c r="AK82" s="268"/>
      <c r="AL82" s="261"/>
      <c r="AM82" s="258"/>
      <c r="AN82" s="261"/>
      <c r="AO82" s="258"/>
      <c r="AP82" s="261"/>
      <c r="AQ82" s="258"/>
      <c r="AR82" s="261"/>
      <c r="AS82" s="258"/>
      <c r="AT82" s="261"/>
      <c r="AU82" s="258"/>
      <c r="AV82" s="261"/>
      <c r="AW82" s="243"/>
      <c r="AX82" s="257"/>
      <c r="AY82" s="171"/>
      <c r="AZ82" s="111"/>
      <c r="BC82" s="33"/>
      <c r="BD82" s="113"/>
    </row>
    <row r="83" spans="2:56" ht="6" customHeight="1">
      <c r="B83" s="256"/>
      <c r="C83" s="256"/>
      <c r="D83" s="256"/>
      <c r="E83" s="264"/>
      <c r="F83" s="254"/>
      <c r="G83" s="264"/>
      <c r="H83" s="254"/>
      <c r="I83" s="264"/>
      <c r="J83" s="254"/>
      <c r="K83" s="264"/>
      <c r="L83" s="254"/>
      <c r="M83" s="254"/>
      <c r="N83" s="265"/>
      <c r="O83" s="264"/>
      <c r="P83" s="254"/>
      <c r="Q83" s="264"/>
      <c r="R83" s="254"/>
      <c r="S83" s="264"/>
      <c r="T83" s="266"/>
      <c r="U83" s="264"/>
      <c r="V83" s="266"/>
      <c r="W83" s="264"/>
      <c r="X83" s="251"/>
      <c r="Y83" s="264"/>
      <c r="Z83" s="251"/>
      <c r="AA83" s="264"/>
      <c r="AB83" s="251"/>
      <c r="AC83" s="264"/>
      <c r="AD83" s="251"/>
      <c r="AE83" s="264"/>
      <c r="AF83" s="251"/>
      <c r="AG83" s="264"/>
      <c r="AH83" s="251"/>
      <c r="AI83" s="264"/>
      <c r="AJ83" s="251"/>
      <c r="AK83" s="264"/>
      <c r="AL83" s="251"/>
      <c r="AM83" s="264"/>
      <c r="AN83" s="251"/>
      <c r="AO83" s="264"/>
      <c r="AP83" s="251"/>
      <c r="AQ83" s="264"/>
      <c r="AR83" s="264"/>
      <c r="AS83" s="264"/>
      <c r="AT83" s="251"/>
      <c r="AU83" s="264"/>
      <c r="AV83" s="251"/>
      <c r="AW83" s="243"/>
      <c r="AX83" s="256"/>
    </row>
    <row r="84" spans="2:56">
      <c r="B84" s="238"/>
      <c r="C84" s="238"/>
      <c r="D84" s="238"/>
      <c r="E84" s="238"/>
      <c r="F84" s="238"/>
      <c r="G84" s="238"/>
      <c r="H84" s="238"/>
      <c r="I84" s="238"/>
      <c r="J84" s="238"/>
      <c r="K84" s="238"/>
      <c r="L84" s="238"/>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c r="AR84" s="271"/>
      <c r="AS84" s="271"/>
      <c r="AT84" s="271"/>
      <c r="AU84" s="271"/>
      <c r="AV84" s="271"/>
      <c r="AW84" s="271"/>
      <c r="AX84" s="238"/>
    </row>
    <row r="85" spans="2:56">
      <c r="B85" s="238"/>
      <c r="C85" s="238"/>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238"/>
      <c r="AP85" s="238"/>
      <c r="AQ85" s="238"/>
      <c r="AR85" s="238"/>
      <c r="AS85" s="238"/>
      <c r="AT85" s="238"/>
      <c r="AU85" s="238"/>
      <c r="AV85" s="238"/>
      <c r="AW85" s="238"/>
      <c r="AX85" s="238"/>
    </row>
  </sheetData>
  <mergeCells count="4">
    <mergeCell ref="B6:D6"/>
    <mergeCell ref="AW6:AX6"/>
    <mergeCell ref="B56:D56"/>
    <mergeCell ref="AW56:AX56"/>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33203125" defaultRowHeight="11.25"/>
  <cols>
    <col min="1" max="16384" width="9.33203125" style="11"/>
  </cols>
  <sheetData>
    <row r="42" spans="1:18" s="57" customFormat="1" ht="12.75" customHeight="1">
      <c r="A42" s="62" t="s">
        <v>180</v>
      </c>
    </row>
    <row r="43" spans="1:18" s="95" customFormat="1" ht="12.75" customHeight="1">
      <c r="A43" s="99" t="s">
        <v>181</v>
      </c>
    </row>
    <row r="45" spans="1:18" ht="27.75" customHeight="1">
      <c r="A45" s="222" t="s">
        <v>131</v>
      </c>
      <c r="B45" s="222"/>
      <c r="C45" s="222"/>
      <c r="D45" s="222"/>
      <c r="E45" s="222"/>
      <c r="F45" s="222"/>
      <c r="G45" s="222"/>
      <c r="H45" s="222"/>
      <c r="I45" s="222"/>
      <c r="J45" s="222"/>
      <c r="K45" s="222"/>
      <c r="L45" s="222"/>
      <c r="M45" s="222"/>
      <c r="N45" s="222"/>
      <c r="O45" s="222"/>
      <c r="P45" s="222"/>
      <c r="Q45" s="222"/>
      <c r="R45" s="222"/>
    </row>
    <row r="46" spans="1:18" ht="25.5" customHeight="1">
      <c r="A46" s="223" t="s">
        <v>132</v>
      </c>
      <c r="B46" s="223"/>
      <c r="C46" s="223"/>
      <c r="D46" s="223"/>
      <c r="E46" s="223"/>
      <c r="F46" s="223"/>
      <c r="G46" s="223"/>
      <c r="H46" s="223"/>
      <c r="I46" s="223"/>
      <c r="J46" s="223"/>
      <c r="K46" s="223"/>
      <c r="L46" s="223"/>
      <c r="M46" s="223"/>
      <c r="N46" s="223"/>
      <c r="O46" s="223"/>
      <c r="P46" s="223"/>
      <c r="Q46" s="223"/>
      <c r="R46" s="223"/>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33203125" defaultRowHeight="11.25"/>
  <cols>
    <col min="1" max="16384" width="9.33203125" style="11"/>
  </cols>
  <sheetData>
    <row r="42" spans="1:18" s="57" customFormat="1" ht="12.75" customHeight="1">
      <c r="A42" s="62" t="s">
        <v>127</v>
      </c>
    </row>
    <row r="43" spans="1:18" s="95" customFormat="1" ht="12.75" customHeight="1">
      <c r="A43" s="99" t="s">
        <v>128</v>
      </c>
    </row>
    <row r="45" spans="1:18" ht="27" customHeight="1">
      <c r="A45" s="222" t="s">
        <v>131</v>
      </c>
      <c r="B45" s="222"/>
      <c r="C45" s="222"/>
      <c r="D45" s="222"/>
      <c r="E45" s="222"/>
      <c r="F45" s="222"/>
      <c r="G45" s="222"/>
      <c r="H45" s="222"/>
      <c r="I45" s="222"/>
      <c r="J45" s="222"/>
      <c r="K45" s="222"/>
      <c r="L45" s="222"/>
      <c r="M45" s="222"/>
      <c r="N45" s="222"/>
      <c r="O45" s="222"/>
      <c r="P45" s="222"/>
      <c r="Q45" s="222"/>
      <c r="R45" s="222"/>
    </row>
    <row r="46" spans="1:18" ht="27" customHeight="1">
      <c r="A46" s="223" t="s">
        <v>132</v>
      </c>
      <c r="B46" s="223"/>
      <c r="C46" s="223"/>
      <c r="D46" s="223"/>
      <c r="E46" s="223"/>
      <c r="F46" s="223"/>
      <c r="G46" s="223"/>
      <c r="H46" s="223"/>
      <c r="I46" s="223"/>
      <c r="J46" s="223"/>
      <c r="K46" s="223"/>
      <c r="L46" s="223"/>
      <c r="M46" s="223"/>
      <c r="N46" s="223"/>
      <c r="O46" s="223"/>
      <c r="P46" s="223"/>
      <c r="Q46" s="223"/>
      <c r="R46" s="223"/>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33203125" defaultRowHeight="11.25"/>
  <cols>
    <col min="1" max="1" width="1.33203125" style="11" customWidth="1"/>
    <col min="2" max="2" width="2" style="11" customWidth="1"/>
    <col min="3" max="16384" width="9.33203125" style="11"/>
  </cols>
  <sheetData>
    <row r="42" spans="1:19" ht="12.75">
      <c r="A42" s="62" t="s">
        <v>129</v>
      </c>
      <c r="B42" s="58"/>
    </row>
    <row r="43" spans="1:19" s="52" customFormat="1" ht="12.75">
      <c r="A43" s="99" t="s">
        <v>130</v>
      </c>
      <c r="B43" s="95"/>
    </row>
    <row r="45" spans="1:19" s="87" customFormat="1" ht="45" customHeight="1">
      <c r="A45" s="224" t="s">
        <v>141</v>
      </c>
      <c r="B45" s="225"/>
      <c r="C45" s="225"/>
      <c r="D45" s="225"/>
      <c r="E45" s="225"/>
      <c r="F45" s="225"/>
      <c r="G45" s="225"/>
      <c r="H45" s="225"/>
      <c r="I45" s="225"/>
      <c r="J45" s="225"/>
      <c r="K45" s="225"/>
      <c r="L45" s="225"/>
      <c r="M45" s="225"/>
      <c r="N45" s="225"/>
      <c r="O45" s="225"/>
      <c r="P45" s="225"/>
      <c r="Q45" s="225"/>
      <c r="R45" s="225"/>
      <c r="S45" s="225"/>
    </row>
    <row r="46" spans="1:19" s="87" customFormat="1" ht="28.5" customHeight="1">
      <c r="A46" s="226" t="s">
        <v>142</v>
      </c>
      <c r="B46" s="226"/>
      <c r="C46" s="226"/>
      <c r="D46" s="226"/>
      <c r="E46" s="226"/>
      <c r="F46" s="226"/>
      <c r="G46" s="226"/>
      <c r="H46" s="226"/>
      <c r="I46" s="226"/>
      <c r="J46" s="226"/>
      <c r="K46" s="226"/>
      <c r="L46" s="226"/>
      <c r="M46" s="226"/>
      <c r="N46" s="226"/>
      <c r="O46" s="226"/>
      <c r="P46" s="226"/>
      <c r="Q46" s="226"/>
      <c r="R46" s="226"/>
      <c r="S46" s="226"/>
    </row>
    <row r="47" spans="1:19" s="87" customFormat="1" ht="12.75">
      <c r="A47" s="109"/>
    </row>
    <row r="48" spans="1:19" s="87" customFormat="1" ht="12.75">
      <c r="A48" s="109"/>
    </row>
    <row r="49" spans="1:2" s="87" customFormat="1" ht="12.75">
      <c r="A49" s="109"/>
    </row>
    <row r="50" spans="1:2" s="87" customFormat="1" ht="12.75">
      <c r="A50" s="110"/>
      <c r="B50" s="99"/>
    </row>
    <row r="51" spans="1:2" s="87" customFormat="1" ht="12.75">
      <c r="A51" s="110"/>
      <c r="B51" s="99"/>
    </row>
    <row r="52" spans="1:2" s="87" customFormat="1" ht="12.75">
      <c r="A52" s="110"/>
      <c r="B52" s="99"/>
    </row>
    <row r="53" spans="1:2" s="87" customFormat="1" ht="12.75">
      <c r="A53" s="110"/>
      <c r="B53" s="99"/>
    </row>
    <row r="54" spans="1:2" s="87" customFormat="1" ht="12.7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33203125" defaultRowHeight="11.25"/>
  <cols>
    <col min="1" max="16384" width="9.33203125" style="11"/>
  </cols>
  <sheetData>
    <row r="42" spans="1:19" ht="12.75">
      <c r="A42" s="62" t="s">
        <v>143</v>
      </c>
    </row>
    <row r="43" spans="1:19" s="52" customFormat="1" ht="12.75">
      <c r="A43" s="99" t="s">
        <v>144</v>
      </c>
    </row>
    <row r="45" spans="1:19" s="87" customFormat="1" ht="41.25" customHeight="1">
      <c r="A45" s="224" t="s">
        <v>141</v>
      </c>
      <c r="B45" s="225"/>
      <c r="C45" s="225"/>
      <c r="D45" s="225"/>
      <c r="E45" s="225"/>
      <c r="F45" s="225"/>
      <c r="G45" s="225"/>
      <c r="H45" s="225"/>
      <c r="I45" s="225"/>
      <c r="J45" s="225"/>
      <c r="K45" s="225"/>
      <c r="L45" s="225"/>
      <c r="M45" s="225"/>
      <c r="N45" s="225"/>
      <c r="O45" s="225"/>
      <c r="P45" s="225"/>
      <c r="Q45" s="225"/>
      <c r="R45" s="225"/>
      <c r="S45" s="225"/>
    </row>
    <row r="46" spans="1:19" s="87" customFormat="1" ht="29.25" customHeight="1">
      <c r="A46" s="226" t="s">
        <v>142</v>
      </c>
      <c r="B46" s="226"/>
      <c r="C46" s="226"/>
      <c r="D46" s="226"/>
      <c r="E46" s="226"/>
      <c r="F46" s="226"/>
      <c r="G46" s="226"/>
      <c r="H46" s="226"/>
      <c r="I46" s="226"/>
      <c r="J46" s="226"/>
      <c r="K46" s="226"/>
      <c r="L46" s="226"/>
      <c r="M46" s="226"/>
      <c r="N46" s="226"/>
      <c r="O46" s="226"/>
      <c r="P46" s="226"/>
      <c r="Q46" s="226"/>
      <c r="R46" s="226"/>
      <c r="S46" s="226"/>
    </row>
    <row r="47" spans="1:19" s="87" customFormat="1" ht="12.75">
      <c r="A47" s="109"/>
    </row>
    <row r="48" spans="1:19" s="87" customFormat="1" ht="12.75">
      <c r="A48" s="109"/>
    </row>
    <row r="49" spans="1:2" s="87" customFormat="1" ht="12.75">
      <c r="A49" s="109"/>
    </row>
    <row r="50" spans="1:2" s="87" customFormat="1" ht="12.75">
      <c r="A50" s="110"/>
      <c r="B50" s="99"/>
    </row>
    <row r="51" spans="1:2" s="87" customFormat="1" ht="12.75">
      <c r="A51" s="110"/>
      <c r="B51" s="99"/>
    </row>
    <row r="52" spans="1:2" s="87" customFormat="1" ht="12.75">
      <c r="A52" s="110"/>
      <c r="B52" s="99"/>
    </row>
    <row r="53" spans="1:2" s="87" customFormat="1" ht="12.75">
      <c r="A53" s="110"/>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108"/>
  <sheetViews>
    <sheetView zoomScaleNormal="100" workbookViewId="0">
      <pane xSplit="3" ySplit="3" topLeftCell="I79" activePane="bottomRight" state="frozen"/>
      <selection pane="topRight" activeCell="C1" sqref="C1"/>
      <selection pane="bottomLeft" activeCell="A3" sqref="A3"/>
      <selection pane="bottomRight" activeCell="AE90" sqref="AE90"/>
    </sheetView>
  </sheetViews>
  <sheetFormatPr defaultColWidth="9.33203125" defaultRowHeight="12.75"/>
  <cols>
    <col min="1" max="1" width="9" style="2" customWidth="1"/>
    <col min="2" max="2" width="8.1640625" style="4" customWidth="1"/>
    <col min="3" max="3" width="13.33203125" style="4" bestFit="1" customWidth="1"/>
    <col min="4" max="17" width="11.6640625" style="9" customWidth="1"/>
    <col min="18" max="18" width="13" style="2" customWidth="1"/>
    <col min="19" max="19" width="13.33203125" style="2" customWidth="1"/>
    <col min="20" max="23" width="11.66406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c r="B1" s="3"/>
      <c r="C1" s="3"/>
      <c r="D1" s="227" t="s">
        <v>30</v>
      </c>
      <c r="E1" s="228"/>
      <c r="F1" s="228"/>
      <c r="G1" s="228"/>
      <c r="H1" s="228"/>
      <c r="I1" s="228"/>
      <c r="J1" s="229"/>
      <c r="K1" s="229"/>
      <c r="L1" s="229"/>
      <c r="M1" s="230"/>
      <c r="N1" s="10"/>
      <c r="O1" s="10"/>
      <c r="P1" s="10"/>
      <c r="Q1" s="10"/>
      <c r="R1" s="233" t="s">
        <v>59</v>
      </c>
      <c r="S1" s="234"/>
      <c r="T1" s="234"/>
      <c r="U1" s="234"/>
      <c r="V1" s="234"/>
      <c r="W1" s="234"/>
      <c r="X1" s="235"/>
      <c r="Y1" s="235"/>
      <c r="Z1" s="235"/>
      <c r="AA1" s="235"/>
      <c r="AB1" s="235"/>
      <c r="AC1" s="235"/>
      <c r="AD1"/>
      <c r="AE1"/>
    </row>
    <row r="2" spans="1:31" ht="37.5" customHeight="1">
      <c r="D2" s="231" t="s">
        <v>10</v>
      </c>
      <c r="E2" s="232"/>
      <c r="F2" s="231" t="s">
        <v>11</v>
      </c>
      <c r="G2" s="232"/>
      <c r="H2" s="236" t="s">
        <v>12</v>
      </c>
      <c r="I2" s="236"/>
      <c r="J2" s="231" t="s">
        <v>24</v>
      </c>
      <c r="K2" s="232"/>
      <c r="L2" s="231" t="s">
        <v>25</v>
      </c>
      <c r="M2" s="232"/>
      <c r="N2" s="231" t="s">
        <v>26</v>
      </c>
      <c r="O2" s="232"/>
      <c r="P2" s="231" t="s">
        <v>45</v>
      </c>
      <c r="Q2" s="232"/>
      <c r="R2" s="236" t="s">
        <v>13</v>
      </c>
      <c r="S2" s="236"/>
      <c r="T2" s="231" t="s">
        <v>11</v>
      </c>
      <c r="U2" s="232"/>
      <c r="V2" s="236" t="s">
        <v>12</v>
      </c>
      <c r="W2" s="236"/>
      <c r="X2" s="231" t="s">
        <v>24</v>
      </c>
      <c r="Y2" s="232"/>
      <c r="Z2" s="231" t="s">
        <v>25</v>
      </c>
      <c r="AA2" s="232"/>
      <c r="AB2" s="231" t="s">
        <v>26</v>
      </c>
      <c r="AC2" s="232"/>
      <c r="AD2" s="231" t="s">
        <v>67</v>
      </c>
      <c r="AE2" s="232"/>
    </row>
    <row r="3" spans="1:31" ht="27.75" customHeight="1">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c r="A73" s="6" t="str">
        <f t="shared" si="71"/>
        <v>2020 Kvartal 2</v>
      </c>
      <c r="B73" s="1">
        <f t="shared" ref="B73:B91" si="72">B69+1</f>
        <v>2020</v>
      </c>
      <c r="C73" s="1" t="str">
        <f t="shared" ref="C73:C91"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c r="A77" s="6" t="str">
        <f t="shared" ref="A77:A87"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c r="A80" s="6" t="str">
        <f t="shared" si="89"/>
        <v>2022 Kvartal 1</v>
      </c>
      <c r="B80" s="1">
        <f t="shared" si="72"/>
        <v>2022</v>
      </c>
      <c r="C80" s="1" t="str">
        <f t="shared" si="73"/>
        <v>Kvartal 1</v>
      </c>
      <c r="D80" s="7">
        <v>17565.590456363894</v>
      </c>
      <c r="E80" s="7">
        <v>5686.6964366226966</v>
      </c>
      <c r="F80" s="7">
        <v>10644.889741564246</v>
      </c>
      <c r="G80" s="7">
        <v>4566.3899744806795</v>
      </c>
      <c r="H80" s="7">
        <v>50.150031772409463</v>
      </c>
      <c r="I80" s="7">
        <v>2462.7347282753299</v>
      </c>
      <c r="J80" s="7">
        <v>8078.9466112547088</v>
      </c>
      <c r="K80" s="7">
        <v>2158.8965030103204</v>
      </c>
      <c r="L80" s="7">
        <v>3144.221408607139</v>
      </c>
      <c r="M80" s="7">
        <v>1460.1270310020061</v>
      </c>
      <c r="N80" s="7">
        <v>9486.6438451091853</v>
      </c>
      <c r="O80" s="7">
        <v>3527.7999336123762</v>
      </c>
      <c r="P80" s="7">
        <v>7500.6683329571069</v>
      </c>
      <c r="Q80" s="7">
        <v>3106.2629434786732</v>
      </c>
      <c r="R80" s="7">
        <f t="shared" ref="R80" si="118">IF(D80&gt;0,SUM(D77:D80),"")</f>
        <v>72802.381537811787</v>
      </c>
      <c r="S80" s="7">
        <f t="shared" ref="S80" si="119">IF(E80&gt;0,SUM(E77:E80),"")</f>
        <v>23659.156865202902</v>
      </c>
      <c r="T80" s="7">
        <f t="shared" ref="T80" si="120">IF(F80&gt;0,SUM(F77:F80),"")</f>
        <v>42695.222485280545</v>
      </c>
      <c r="U80" s="7">
        <f t="shared" ref="U80" si="121">IF(G80&gt;0,SUM(G77:G80),"")</f>
        <v>18899.16848460268</v>
      </c>
      <c r="V80" s="7">
        <f>IF(H80&gt;0,SUM(H77:H80),"")</f>
        <v>183.30147188820195</v>
      </c>
      <c r="W80" s="7">
        <f t="shared" ref="W80" si="122">IF(I80&gt;0,SUM(I77:I80),"")</f>
        <v>9179.0267189441765</v>
      </c>
      <c r="X80" s="7">
        <f t="shared" ref="X80" si="123">IF(J80&gt;0,SUM(J77:J80),"")</f>
        <v>35321.843518014633</v>
      </c>
      <c r="Y80" s="7">
        <f t="shared" ref="Y80" si="124">IF(K80&gt;0,SUM(K77:K80),"")</f>
        <v>9096.7557908810195</v>
      </c>
      <c r="Z80" s="7">
        <f t="shared" ref="Z80" si="125">IF(L80&gt;0,SUM(L77:L80),"")</f>
        <v>13439.550535594095</v>
      </c>
      <c r="AA80" s="7">
        <f t="shared" ref="AA80" si="126">IF(M80&gt;0,SUM(M77:M80),"")</f>
        <v>6086.3032211880745</v>
      </c>
      <c r="AB80" s="7">
        <f t="shared" ref="AB80" si="127">IF(N80&gt;0,SUM(N77:N80),"")</f>
        <v>37480.538019797154</v>
      </c>
      <c r="AC80" s="7">
        <f t="shared" ref="AC80" si="128">IF(O80&gt;0,SUM(O77:O80),"")</f>
        <v>14562.401074321882</v>
      </c>
      <c r="AD80" s="7">
        <f t="shared" ref="AD80" si="129">IF(P80&gt;0,SUM(P77:P80),"")</f>
        <v>29255.67194968645</v>
      </c>
      <c r="AE80" s="7">
        <f t="shared" ref="AE80" si="130">IF(Q80&gt;0,SUM(Q77:Q80),"")</f>
        <v>12812.865263414606</v>
      </c>
    </row>
    <row r="81" spans="1:31">
      <c r="A81" s="6" t="str">
        <f t="shared" si="89"/>
        <v>2022 Kvartal 2</v>
      </c>
      <c r="B81" s="1">
        <f t="shared" si="72"/>
        <v>2022</v>
      </c>
      <c r="C81" s="1" t="str">
        <f t="shared" si="73"/>
        <v>Kvartal 2</v>
      </c>
      <c r="D81" s="7">
        <v>18506.79677548516</v>
      </c>
      <c r="E81" s="7">
        <v>6134.0999585420732</v>
      </c>
      <c r="F81" s="7">
        <v>11614.140330845104</v>
      </c>
      <c r="G81" s="7">
        <v>5017.7343768496876</v>
      </c>
      <c r="H81" s="7">
        <v>65.430410650938398</v>
      </c>
      <c r="I81" s="7">
        <v>3524.434308361941</v>
      </c>
      <c r="J81" s="7">
        <v>8443.4158995765229</v>
      </c>
      <c r="K81" s="7">
        <v>2391.4787854863926</v>
      </c>
      <c r="L81" s="7">
        <v>3456.8628092553427</v>
      </c>
      <c r="M81" s="7">
        <v>1677.4730849094826</v>
      </c>
      <c r="N81" s="7">
        <v>10063.380875908637</v>
      </c>
      <c r="O81" s="7">
        <v>3742.6211730556806</v>
      </c>
      <c r="P81" s="7">
        <v>8157.2775215897618</v>
      </c>
      <c r="Q81" s="7">
        <v>3340.261291940205</v>
      </c>
      <c r="R81" s="7">
        <f t="shared" ref="R81" si="131">IF(D81&gt;0,SUM(D78:D81),"")</f>
        <v>72752.886732645115</v>
      </c>
      <c r="S81" s="7">
        <f t="shared" ref="S81" si="132">IF(E81&gt;0,SUM(E78:E81),"")</f>
        <v>23671.450088416444</v>
      </c>
      <c r="T81" s="7">
        <f t="shared" ref="T81" si="133">IF(F81&gt;0,SUM(F78:F81),"")</f>
        <v>42986.561318314074</v>
      </c>
      <c r="U81" s="7">
        <f t="shared" ref="U81" si="134">IF(G81&gt;0,SUM(G78:G81),"")</f>
        <v>18907.898283145933</v>
      </c>
      <c r="V81" s="7">
        <f t="shared" ref="V81" si="135">IF(H81&gt;0,SUM(H78:H81),"")</f>
        <v>212.97524699183256</v>
      </c>
      <c r="W81" s="7">
        <f t="shared" ref="W81" si="136">IF(I81&gt;0,SUM(I78:I81),"")</f>
        <v>11123.846915707432</v>
      </c>
      <c r="X81" s="7">
        <f t="shared" ref="X81" si="137">IF(J81&gt;0,SUM(J78:J81),"")</f>
        <v>35002.070229775723</v>
      </c>
      <c r="Y81" s="7">
        <f t="shared" ref="Y81" si="138">IF(K81&gt;0,SUM(K78:K81),"")</f>
        <v>9108.831482885962</v>
      </c>
      <c r="Z81" s="7">
        <f t="shared" ref="Z81" si="139">IF(L81&gt;0,SUM(L78:L81),"")</f>
        <v>13369.39251541731</v>
      </c>
      <c r="AA81" s="7">
        <f t="shared" ref="AA81" si="140">IF(M81&gt;0,SUM(M78:M81),"")</f>
        <v>6094.4815170392467</v>
      </c>
      <c r="AB81" s="7">
        <f t="shared" ref="AB81" si="141">IF(N81&gt;0,SUM(N78:N81),"")</f>
        <v>37750.816502869398</v>
      </c>
      <c r="AC81" s="7">
        <f t="shared" ref="AC81" si="142">IF(O81&gt;0,SUM(O78:O81),"")</f>
        <v>14562.618605530486</v>
      </c>
      <c r="AD81" s="7">
        <f t="shared" ref="AD81" si="143">IF(P81&gt;0,SUM(P78:P81),"")</f>
        <v>29617.168802896762</v>
      </c>
      <c r="AE81" s="7">
        <f t="shared" ref="AE81" si="144">IF(Q81&gt;0,SUM(Q78:Q81),"")</f>
        <v>12813.416766106688</v>
      </c>
    </row>
    <row r="82" spans="1:31">
      <c r="A82" s="6" t="str">
        <f t="shared" si="89"/>
        <v>2022 Kvartal 3</v>
      </c>
      <c r="B82" s="1">
        <f t="shared" si="72"/>
        <v>2022</v>
      </c>
      <c r="C82" s="1" t="str">
        <f t="shared" si="73"/>
        <v>Kvartal 3</v>
      </c>
      <c r="D82" s="7">
        <v>17673.480952340873</v>
      </c>
      <c r="E82" s="7">
        <v>5831.9087985798333</v>
      </c>
      <c r="F82" s="7">
        <v>10247.883957890263</v>
      </c>
      <c r="G82" s="7">
        <v>4637.7069619530139</v>
      </c>
      <c r="H82" s="7">
        <v>61.753068476445648</v>
      </c>
      <c r="I82" s="7">
        <v>3481.3798919846813</v>
      </c>
      <c r="J82" s="7">
        <v>8512.3852089251268</v>
      </c>
      <c r="K82" s="7">
        <v>2186.6006533411851</v>
      </c>
      <c r="L82" s="7">
        <v>3102.5631893938771</v>
      </c>
      <c r="M82" s="7">
        <v>1438.1933660112913</v>
      </c>
      <c r="N82" s="7">
        <v>9161.0957434157463</v>
      </c>
      <c r="O82" s="7">
        <v>3645.3081452386482</v>
      </c>
      <c r="P82" s="7">
        <v>7145.3207684963845</v>
      </c>
      <c r="Q82" s="7">
        <v>3199.5135959417225</v>
      </c>
      <c r="R82" s="7">
        <f t="shared" ref="R82" si="145">IF(D82&gt;0,SUM(D79:D82),"")</f>
        <v>72069.358398877957</v>
      </c>
      <c r="S82" s="7">
        <f t="shared" ref="S82" si="146">IF(E82&gt;0,SUM(E79:E82),"")</f>
        <v>23506.671229069103</v>
      </c>
      <c r="T82" s="7">
        <f t="shared" ref="T82" si="147">IF(F82&gt;0,SUM(F79:F82),"")</f>
        <v>42774.350609747751</v>
      </c>
      <c r="U82" s="7">
        <f t="shared" ref="U82" si="148">IF(G82&gt;0,SUM(G79:G82),"")</f>
        <v>18807.204984147291</v>
      </c>
      <c r="V82" s="7">
        <f t="shared" ref="V82" si="149">IF(H82&gt;0,SUM(H79:H82),"")</f>
        <v>232.08341033010396</v>
      </c>
      <c r="W82" s="7">
        <f t="shared" ref="W82" si="150">IF(I82&gt;0,SUM(I79:I82),"")</f>
        <v>12260.058233850486</v>
      </c>
      <c r="X82" s="7">
        <f t="shared" ref="X82" si="151">IF(J82&gt;0,SUM(J79:J82),"")</f>
        <v>34370.507983892618</v>
      </c>
      <c r="Y82" s="7">
        <f t="shared" ref="Y82" si="152">IF(K82&gt;0,SUM(K79:K82),"")</f>
        <v>9000.2656304762877</v>
      </c>
      <c r="Z82" s="7">
        <f t="shared" ref="Z82" si="153">IF(L82&gt;0,SUM(L79:L82),"")</f>
        <v>13069.561755519899</v>
      </c>
      <c r="AA82" s="7">
        <f t="shared" ref="AA82" si="154">IF(M82&gt;0,SUM(M79:M82),"")</f>
        <v>6024.3007990724582</v>
      </c>
      <c r="AB82" s="7">
        <f t="shared" ref="AB82" si="155">IF(N82&gt;0,SUM(N79:N82),"")</f>
        <v>37698.850414985347</v>
      </c>
      <c r="AC82" s="7">
        <f t="shared" ref="AC82" si="156">IF(O82&gt;0,SUM(O79:O82),"")</f>
        <v>14506.405598592819</v>
      </c>
      <c r="AD82" s="7">
        <f t="shared" ref="AD82" si="157">IF(P82&gt;0,SUM(P79:P82),"")</f>
        <v>29704.788854227852</v>
      </c>
      <c r="AE82" s="7">
        <f t="shared" ref="AE82" si="158">IF(Q82&gt;0,SUM(Q79:Q82),"")</f>
        <v>12782.904185074833</v>
      </c>
    </row>
    <row r="83" spans="1:31">
      <c r="A83" s="6" t="str">
        <f t="shared" si="89"/>
        <v>2022 Kvartal 4</v>
      </c>
      <c r="B83" s="1">
        <f t="shared" si="72"/>
        <v>2022</v>
      </c>
      <c r="C83" s="1" t="str">
        <f t="shared" si="73"/>
        <v>Kvartal 4</v>
      </c>
      <c r="D83" s="7">
        <v>17195.877128380609</v>
      </c>
      <c r="E83" s="7">
        <v>5508.2313792106352</v>
      </c>
      <c r="F83" s="7">
        <v>9909.4842822709215</v>
      </c>
      <c r="G83" s="7">
        <v>4322.7499744718571</v>
      </c>
      <c r="H83" s="7">
        <v>66.638624316056408</v>
      </c>
      <c r="I83" s="7">
        <v>3410.6137529380485</v>
      </c>
      <c r="J83" s="7">
        <v>8161.7958089013591</v>
      </c>
      <c r="K83" s="7">
        <v>2125.1496221913731</v>
      </c>
      <c r="L83" s="7">
        <v>2889.0241214013595</v>
      </c>
      <c r="M83" s="7">
        <v>1374.3838207064914</v>
      </c>
      <c r="N83" s="7">
        <v>9034.0813194792499</v>
      </c>
      <c r="O83" s="7">
        <v>3383.0817570192621</v>
      </c>
      <c r="P83" s="7">
        <v>7020.460160869563</v>
      </c>
      <c r="Q83" s="7">
        <v>2948.3661537653657</v>
      </c>
      <c r="R83" s="7">
        <f t="shared" ref="R83" si="159">IF(D83&gt;0,SUM(D80:D83),"")</f>
        <v>70941.745312570536</v>
      </c>
      <c r="S83" s="7">
        <f t="shared" ref="S83" si="160">IF(E83&gt;0,SUM(E80:E83),"")</f>
        <v>23160.936572955237</v>
      </c>
      <c r="T83" s="7">
        <f t="shared" ref="T83" si="161">IF(F83&gt;0,SUM(F80:F83),"")</f>
        <v>42416.398312570534</v>
      </c>
      <c r="U83" s="7">
        <f t="shared" ref="U83" si="162">IF(G83&gt;0,SUM(G80:G83),"")</f>
        <v>18544.581287755238</v>
      </c>
      <c r="V83" s="7">
        <f t="shared" ref="V83" si="163">IF(H83&gt;0,SUM(H80:H83),"")</f>
        <v>243.9721352158499</v>
      </c>
      <c r="W83" s="7">
        <f t="shared" ref="W83" si="164">IF(I83&gt;0,SUM(I80:I83),"")</f>
        <v>12879.162681560001</v>
      </c>
      <c r="X83" s="7">
        <f t="shared" ref="X83" si="165">IF(J83&gt;0,SUM(J80:J83),"")</f>
        <v>33196.543528657719</v>
      </c>
      <c r="Y83" s="7">
        <f t="shared" ref="Y83" si="166">IF(K83&gt;0,SUM(K80:K83),"")</f>
        <v>8862.1255640292711</v>
      </c>
      <c r="Z83" s="7">
        <f t="shared" ref="Z83" si="167">IF(L83&gt;0,SUM(L80:L83),"")</f>
        <v>12592.671528657716</v>
      </c>
      <c r="AA83" s="7">
        <f t="shared" ref="AA83" si="168">IF(M83&gt;0,SUM(M80:M83),"")</f>
        <v>5950.1773026292703</v>
      </c>
      <c r="AB83" s="7">
        <f t="shared" ref="AB83" si="169">IF(N83&gt;0,SUM(N80:N83),"")</f>
        <v>37745.201783912817</v>
      </c>
      <c r="AC83" s="7">
        <f t="shared" ref="AC83" si="170">IF(O83&gt;0,SUM(O80:O83),"")</f>
        <v>14298.811008925968</v>
      </c>
      <c r="AD83" s="7">
        <f t="shared" ref="AD83" si="171">IF(P83&gt;0,SUM(P80:P83),"")</f>
        <v>29823.726783912818</v>
      </c>
      <c r="AE83" s="7">
        <f t="shared" ref="AE83" si="172">IF(Q83&gt;0,SUM(Q80:Q83),"")</f>
        <v>12594.403985125966</v>
      </c>
    </row>
    <row r="84" spans="1:31">
      <c r="A84" s="6" t="str">
        <f t="shared" si="89"/>
        <v>2023 Kvartal 1</v>
      </c>
      <c r="B84" s="1">
        <f t="shared" si="72"/>
        <v>2023</v>
      </c>
      <c r="C84" s="1" t="str">
        <f t="shared" si="73"/>
        <v>Kvartal 1</v>
      </c>
      <c r="D84" s="7">
        <v>17559.946311719417</v>
      </c>
      <c r="E84" s="7">
        <v>5682.1498505086056</v>
      </c>
      <c r="F84" s="7">
        <v>10939.359562679776</v>
      </c>
      <c r="G84" s="7">
        <v>4626.1732475885592</v>
      </c>
      <c r="H84" s="7">
        <v>62.133600889177814</v>
      </c>
      <c r="I84" s="7">
        <v>3234.4305511999687</v>
      </c>
      <c r="J84" s="7">
        <v>8336.4397835729469</v>
      </c>
      <c r="K84" s="7">
        <v>2138.7106853168125</v>
      </c>
      <c r="L84" s="7">
        <v>3759.0205163514956</v>
      </c>
      <c r="M84" s="7">
        <v>1510.8717643011876</v>
      </c>
      <c r="N84" s="7">
        <v>9223.5065281464704</v>
      </c>
      <c r="O84" s="7">
        <v>3543.4391651917931</v>
      </c>
      <c r="P84" s="7">
        <v>7180.3390463282794</v>
      </c>
      <c r="Q84" s="7">
        <v>3115.3014832873714</v>
      </c>
      <c r="R84" s="7">
        <f t="shared" ref="R84" si="173">IF(D84&gt;0,SUM(D81:D84),"")</f>
        <v>70936.10116792607</v>
      </c>
      <c r="S84" s="7">
        <f t="shared" ref="S84" si="174">IF(E84&gt;0,SUM(E81:E84),"")</f>
        <v>23156.389986841146</v>
      </c>
      <c r="T84" s="7">
        <f t="shared" ref="T84" si="175">IF(F84&gt;0,SUM(F81:F84),"")</f>
        <v>42710.868133686061</v>
      </c>
      <c r="U84" s="7">
        <f t="shared" ref="U84" si="176">IF(G84&gt;0,SUM(G81:G84),"")</f>
        <v>18604.36456086312</v>
      </c>
      <c r="V84" s="7">
        <f t="shared" ref="V84" si="177">IF(H84&gt;0,SUM(H81:H84),"")</f>
        <v>255.95570433261827</v>
      </c>
      <c r="W84" s="7">
        <f t="shared" ref="W84" si="178">IF(I84&gt;0,SUM(I81:I84),"")</f>
        <v>13650.858504484639</v>
      </c>
      <c r="X84" s="7">
        <f t="shared" ref="X84" si="179">IF(J84&gt;0,SUM(J81:J84),"")</f>
        <v>33454.03670097595</v>
      </c>
      <c r="Y84" s="7">
        <f t="shared" ref="Y84" si="180">IF(K84&gt;0,SUM(K81:K84),"")</f>
        <v>8841.9397463357636</v>
      </c>
      <c r="Z84" s="7">
        <f t="shared" ref="Z84" si="181">IF(L84&gt;0,SUM(L81:L84),"")</f>
        <v>13207.470636402075</v>
      </c>
      <c r="AA84" s="7">
        <f t="shared" ref="AA84" si="182">IF(M84&gt;0,SUM(M81:M84),"")</f>
        <v>6000.9220359284536</v>
      </c>
      <c r="AB84" s="7">
        <f t="shared" ref="AB84" si="183">IF(N84&gt;0,SUM(N81:N84),"")</f>
        <v>37482.064466950105</v>
      </c>
      <c r="AC84" s="7">
        <f t="shared" ref="AC84" si="184">IF(O84&gt;0,SUM(O81:O84),"")</f>
        <v>14314.450240505386</v>
      </c>
      <c r="AD84" s="7">
        <f t="shared" ref="AD84" si="185">IF(P84&gt;0,SUM(P81:P84),"")</f>
        <v>29503.397497283986</v>
      </c>
      <c r="AE84" s="7">
        <f t="shared" ref="AE84" si="186">IF(Q84&gt;0,SUM(Q81:Q84),"")</f>
        <v>12603.442524934664</v>
      </c>
    </row>
    <row r="85" spans="1:31">
      <c r="A85" s="6" t="str">
        <f t="shared" si="89"/>
        <v>2023 Kvartal 2</v>
      </c>
      <c r="B85" s="1">
        <f t="shared" si="72"/>
        <v>2023</v>
      </c>
      <c r="C85" s="1" t="str">
        <f t="shared" si="73"/>
        <v>Kvartal 2</v>
      </c>
      <c r="D85" s="7">
        <v>16751.954943705521</v>
      </c>
      <c r="E85" s="7">
        <v>5474.0694035765991</v>
      </c>
      <c r="F85" s="7">
        <v>10636.7332099128</v>
      </c>
      <c r="G85" s="7">
        <v>4471.2784354190098</v>
      </c>
      <c r="H85" s="7">
        <v>60.240595460800122</v>
      </c>
      <c r="I85" s="7">
        <v>3342.9551562719557</v>
      </c>
      <c r="J85" s="7">
        <v>7789.5475877809504</v>
      </c>
      <c r="K85" s="7">
        <v>2000.1140938658864</v>
      </c>
      <c r="L85" s="7">
        <v>3502.2107292511309</v>
      </c>
      <c r="M85" s="7">
        <v>1394.1213077721363</v>
      </c>
      <c r="N85" s="7">
        <v>8962.4073559245699</v>
      </c>
      <c r="O85" s="7">
        <v>3473.9553097107128</v>
      </c>
      <c r="P85" s="7">
        <v>7134.5224806616679</v>
      </c>
      <c r="Q85" s="7">
        <v>3077.1571276468731</v>
      </c>
      <c r="R85" s="7">
        <f t="shared" ref="R85:R86" si="187">IF(D85&gt;0,SUM(D82:D85),"")</f>
        <v>69181.259336146424</v>
      </c>
      <c r="S85" s="7">
        <f t="shared" ref="S85:S86" si="188">IF(E85&gt;0,SUM(E82:E85),"")</f>
        <v>22496.359431875673</v>
      </c>
      <c r="T85" s="7">
        <f t="shared" ref="T85:T86" si="189">IF(F85&gt;0,SUM(F82:F85),"")</f>
        <v>41733.46101275376</v>
      </c>
      <c r="U85" s="7">
        <f t="shared" ref="U85:U86" si="190">IF(G85&gt;0,SUM(G82:G85),"")</f>
        <v>18057.908619432441</v>
      </c>
      <c r="V85" s="7">
        <f t="shared" ref="V85:V86" si="191">IF(H85&gt;0,SUM(H82:H85),"")</f>
        <v>250.76588914247998</v>
      </c>
      <c r="W85" s="7">
        <f t="shared" ref="W85:W86" si="192">IF(I85&gt;0,SUM(I82:I85),"")</f>
        <v>13469.379352394653</v>
      </c>
      <c r="X85" s="7">
        <f t="shared" ref="X85:X86" si="193">IF(J85&gt;0,SUM(J82:J85),"")</f>
        <v>32800.168389180384</v>
      </c>
      <c r="Y85" s="7">
        <f t="shared" ref="Y85:Y86" si="194">IF(K85&gt;0,SUM(K82:K85),"")</f>
        <v>8450.5750547152566</v>
      </c>
      <c r="Z85" s="7">
        <f t="shared" ref="Z85:Z86" si="195">IF(L85&gt;0,SUM(L82:L85),"")</f>
        <v>13252.818556397862</v>
      </c>
      <c r="AA85" s="7">
        <f t="shared" ref="AA85:AA86" si="196">IF(M85&gt;0,SUM(M82:M85),"")</f>
        <v>5717.5702587911073</v>
      </c>
      <c r="AB85" s="7">
        <f t="shared" ref="AB85:AB86" si="197">IF(N85&gt;0,SUM(N82:N85),"")</f>
        <v>36381.09094696604</v>
      </c>
      <c r="AC85" s="7">
        <f t="shared" ref="AC85:AC86" si="198">IF(O85&gt;0,SUM(O82:O85),"")</f>
        <v>14045.784377160417</v>
      </c>
      <c r="AD85" s="7">
        <f t="shared" ref="AD85:AD86" si="199">IF(P85&gt;0,SUM(P82:P85),"")</f>
        <v>28480.642456355898</v>
      </c>
      <c r="AE85" s="7">
        <f t="shared" ref="AE85:AE86" si="200">IF(Q85&gt;0,SUM(Q82:Q85),"")</f>
        <v>12340.338360641332</v>
      </c>
    </row>
    <row r="86" spans="1:31">
      <c r="A86" s="6" t="str">
        <f t="shared" si="89"/>
        <v>2023 Kvartal 3</v>
      </c>
      <c r="B86" s="1">
        <f t="shared" si="72"/>
        <v>2023</v>
      </c>
      <c r="C86" s="1" t="str">
        <f t="shared" si="73"/>
        <v>Kvartal 3</v>
      </c>
      <c r="D86" s="7">
        <v>17142.463136783412</v>
      </c>
      <c r="E86" s="7">
        <v>5350.838073559883</v>
      </c>
      <c r="F86" s="7">
        <v>10433.412089300145</v>
      </c>
      <c r="G86" s="7">
        <v>4265.85112440577</v>
      </c>
      <c r="H86" s="7">
        <v>58.0766196748908</v>
      </c>
      <c r="I86" s="7">
        <v>3381.8083733298135</v>
      </c>
      <c r="J86" s="7">
        <v>7836.5984317959201</v>
      </c>
      <c r="K86" s="7">
        <v>2013.9989127387585</v>
      </c>
      <c r="L86" s="7">
        <v>3248.0221488555599</v>
      </c>
      <c r="M86" s="7">
        <v>1393.7586473481335</v>
      </c>
      <c r="N86" s="7">
        <v>9305.8647049874926</v>
      </c>
      <c r="O86" s="7">
        <v>3336.8391608211246</v>
      </c>
      <c r="P86" s="7">
        <v>7185.3899404445856</v>
      </c>
      <c r="Q86" s="7">
        <v>2872.0924770576357</v>
      </c>
      <c r="R86" s="7">
        <f t="shared" si="187"/>
        <v>68650.241520588956</v>
      </c>
      <c r="S86" s="7">
        <f t="shared" si="188"/>
        <v>22015.288706855725</v>
      </c>
      <c r="T86" s="7">
        <f t="shared" si="189"/>
        <v>41918.989144163643</v>
      </c>
      <c r="U86" s="7">
        <f t="shared" si="190"/>
        <v>17686.052781885199</v>
      </c>
      <c r="V86" s="7">
        <f t="shared" si="191"/>
        <v>247.08944034092517</v>
      </c>
      <c r="W86" s="7">
        <f t="shared" si="192"/>
        <v>13369.807833739786</v>
      </c>
      <c r="X86" s="7">
        <f t="shared" si="193"/>
        <v>32124.381612051176</v>
      </c>
      <c r="Y86" s="7">
        <f t="shared" si="194"/>
        <v>8277.9733141128308</v>
      </c>
      <c r="Z86" s="7">
        <f t="shared" si="195"/>
        <v>13398.277515859545</v>
      </c>
      <c r="AA86" s="7">
        <f t="shared" si="196"/>
        <v>5673.1355401279488</v>
      </c>
      <c r="AB86" s="7">
        <f t="shared" si="197"/>
        <v>36525.859908537779</v>
      </c>
      <c r="AC86" s="7">
        <f t="shared" si="198"/>
        <v>13737.315392742892</v>
      </c>
      <c r="AD86" s="7">
        <f t="shared" si="199"/>
        <v>28520.711628304096</v>
      </c>
      <c r="AE86" s="7">
        <f t="shared" si="200"/>
        <v>12012.917241757244</v>
      </c>
    </row>
    <row r="87" spans="1:31">
      <c r="A87" s="6" t="str">
        <f t="shared" si="89"/>
        <v>2023 Kvartal 4</v>
      </c>
      <c r="B87" s="1">
        <f t="shared" si="72"/>
        <v>2023</v>
      </c>
      <c r="C87" s="1" t="str">
        <f t="shared" si="73"/>
        <v>Kvartal 4</v>
      </c>
      <c r="D87" s="7">
        <v>16838.191762581311</v>
      </c>
      <c r="E87" s="7">
        <v>5446.3254175427583</v>
      </c>
      <c r="F87" s="7">
        <v>10607.051292896942</v>
      </c>
      <c r="G87" s="7">
        <v>4417.4251377745077</v>
      </c>
      <c r="H87" s="7">
        <v>62.991152370900465</v>
      </c>
      <c r="I87" s="7">
        <v>3349.1456171982613</v>
      </c>
      <c r="J87" s="7">
        <v>7442.7974620741979</v>
      </c>
      <c r="K87" s="7">
        <v>2068.8691022320245</v>
      </c>
      <c r="L87" s="7">
        <v>3345.1298707658298</v>
      </c>
      <c r="M87" s="7">
        <v>1491.3712747320246</v>
      </c>
      <c r="N87" s="7">
        <v>9395.3943005071123</v>
      </c>
      <c r="O87" s="7">
        <v>3377.4563153107338</v>
      </c>
      <c r="P87" s="7">
        <v>7261.9214221311113</v>
      </c>
      <c r="Q87" s="7">
        <v>2926.0538630424835</v>
      </c>
      <c r="R87" s="7">
        <f t="shared" ref="R87" si="201">IF(D87&gt;0,SUM(D84:D87),"")</f>
        <v>68292.55615478965</v>
      </c>
      <c r="S87" s="7">
        <f t="shared" ref="S87" si="202">IF(E87&gt;0,SUM(E84:E87),"")</f>
        <v>21953.382745187846</v>
      </c>
      <c r="T87" s="7">
        <f t="shared" ref="T87" si="203">IF(F87&gt;0,SUM(F84:F87),"")</f>
        <v>42616.556154789665</v>
      </c>
      <c r="U87" s="7">
        <f t="shared" ref="U87" si="204">IF(G87&gt;0,SUM(G84:G87),"")</f>
        <v>17780.727945187849</v>
      </c>
      <c r="V87" s="7">
        <f t="shared" ref="V87" si="205">IF(H87&gt;0,SUM(H84:H87),"")</f>
        <v>243.44196839576921</v>
      </c>
      <c r="W87" s="7">
        <f t="shared" ref="W87" si="206">IF(I87&gt;0,SUM(I84:I87),"")</f>
        <v>13308.339698</v>
      </c>
      <c r="X87" s="7">
        <f t="shared" ref="X87" si="207">IF(J87&gt;0,SUM(J84:J87),"")</f>
        <v>31405.383265224016</v>
      </c>
      <c r="Y87" s="7">
        <f t="shared" ref="Y87" si="208">IF(K87&gt;0,SUM(K84:K87),"")</f>
        <v>8221.6927941534814</v>
      </c>
      <c r="Z87" s="7">
        <f t="shared" ref="Z87" si="209">IF(L87&gt;0,SUM(L84:L87),"")</f>
        <v>13854.383265224016</v>
      </c>
      <c r="AA87" s="7">
        <f t="shared" ref="AA87" si="210">IF(M87&gt;0,SUM(M84:M87),"")</f>
        <v>5790.1229941534821</v>
      </c>
      <c r="AB87" s="7">
        <f t="shared" ref="AB87" si="211">IF(N87&gt;0,SUM(N84:N87),"")</f>
        <v>36887.172889565642</v>
      </c>
      <c r="AC87" s="7">
        <f t="shared" ref="AC87" si="212">IF(O87&gt;0,SUM(O84:O87),"")</f>
        <v>13731.689951034365</v>
      </c>
      <c r="AD87" s="7">
        <f t="shared" ref="AD87" si="213">IF(P87&gt;0,SUM(P84:P87),"")</f>
        <v>28762.172889565645</v>
      </c>
      <c r="AE87" s="7">
        <f t="shared" ref="AE87" si="214">IF(Q87&gt;0,SUM(Q84:Q87),"")</f>
        <v>11990.604951034364</v>
      </c>
    </row>
    <row r="88" spans="1:31">
      <c r="A88" s="6" t="str">
        <f t="shared" ref="A88" si="215">CONCATENATE(B88," ",C88)</f>
        <v>2024 Kvartal 1</v>
      </c>
      <c r="B88" s="1">
        <f t="shared" si="72"/>
        <v>2024</v>
      </c>
      <c r="C88" s="1" t="str">
        <f t="shared" si="73"/>
        <v>Kvartal 1</v>
      </c>
      <c r="D88" s="7">
        <v>13974.310613758291</v>
      </c>
      <c r="E88" s="7">
        <v>4914.30222228408</v>
      </c>
      <c r="F88" s="7">
        <v>10646.310613758291</v>
      </c>
      <c r="G88" s="7">
        <v>4288.30222228408</v>
      </c>
      <c r="H88" s="7">
        <v>60.62263399064026</v>
      </c>
      <c r="I88" s="7">
        <v>3107.7573481248992</v>
      </c>
      <c r="J88" s="7">
        <v>4333.3878911299998</v>
      </c>
      <c r="K88" s="7">
        <v>1403.032866181677</v>
      </c>
      <c r="L88" s="7">
        <v>3035.3878911299998</v>
      </c>
      <c r="M88" s="7">
        <v>1213.032866181677</v>
      </c>
      <c r="N88" s="7">
        <v>9640.922722628291</v>
      </c>
      <c r="O88" s="7">
        <v>3511.269356102403</v>
      </c>
      <c r="P88" s="7">
        <v>7610.922722628291</v>
      </c>
      <c r="Q88" s="7">
        <v>3075.269356102403</v>
      </c>
      <c r="R88" s="7">
        <f t="shared" ref="R88" si="216">IF(D88&gt;0,SUM(D85:D88),"")</f>
        <v>64706.920456828535</v>
      </c>
      <c r="S88" s="7">
        <f t="shared" ref="S88" si="217">IF(E88&gt;0,SUM(E85:E88),"")</f>
        <v>21185.535116963321</v>
      </c>
      <c r="T88" s="7">
        <f t="shared" ref="T88" si="218">IF(F88&gt;0,SUM(F85:F88),"")</f>
        <v>42323.507205868184</v>
      </c>
      <c r="U88" s="7">
        <f t="shared" ref="U88" si="219">IF(G88&gt;0,SUM(G85:G88),"")</f>
        <v>17442.856919883368</v>
      </c>
      <c r="V88" s="7">
        <f t="shared" ref="V88" si="220">IF(H88&gt;0,SUM(H85:H88),"")</f>
        <v>241.93100149723165</v>
      </c>
      <c r="W88" s="7">
        <f t="shared" ref="W88" si="221">IF(I88&gt;0,SUM(I85:I88),"")</f>
        <v>13181.666494924928</v>
      </c>
      <c r="X88" s="7">
        <f t="shared" ref="X88" si="222">IF(J88&gt;0,SUM(J85:J88),"")</f>
        <v>27402.331372781067</v>
      </c>
      <c r="Y88" s="7">
        <f t="shared" ref="Y88" si="223">IF(K88&gt;0,SUM(K85:K88),"")</f>
        <v>7486.0149750183464</v>
      </c>
      <c r="Z88" s="7">
        <f t="shared" ref="Z88" si="224">IF(L88&gt;0,SUM(L85:L88),"")</f>
        <v>13130.750640002521</v>
      </c>
      <c r="AA88" s="7">
        <f t="shared" ref="AA88" si="225">IF(M88&gt;0,SUM(M85:M88),"")</f>
        <v>5492.2840960339709</v>
      </c>
      <c r="AB88" s="7">
        <f t="shared" ref="AB88" si="226">IF(N88&gt;0,SUM(N85:N88),"")</f>
        <v>37304.589084047468</v>
      </c>
      <c r="AC88" s="7">
        <f t="shared" ref="AC88" si="227">IF(O88&gt;0,SUM(O85:O88),"")</f>
        <v>13699.520141944973</v>
      </c>
      <c r="AD88" s="7">
        <f t="shared" ref="AD88" si="228">IF(P88&gt;0,SUM(P85:P88),"")</f>
        <v>29192.756565865653</v>
      </c>
      <c r="AE88" s="7">
        <f t="shared" ref="AE88" si="229">IF(Q88&gt;0,SUM(Q85:Q88),"")</f>
        <v>11950.572823849394</v>
      </c>
    </row>
    <row r="89" spans="1:31">
      <c r="A89" s="6" t="str">
        <f t="shared" ref="A89:A97" si="230">CONCATENATE(B89," ",C89)</f>
        <v>2024 Kvartal 2</v>
      </c>
      <c r="B89" s="1">
        <f t="shared" si="72"/>
        <v>2024</v>
      </c>
      <c r="C89" s="1" t="str">
        <f t="shared" si="73"/>
        <v>Kvartal 2</v>
      </c>
      <c r="D89" s="7">
        <v>17927.29540251883</v>
      </c>
      <c r="E89" s="7">
        <v>5769.258092222376</v>
      </c>
      <c r="F89" s="7">
        <v>11418.295402518832</v>
      </c>
      <c r="G89" s="7">
        <v>4698.258092222376</v>
      </c>
      <c r="H89" s="7">
        <v>64.907120120267081</v>
      </c>
      <c r="I89" s="7">
        <v>3468.3786438343391</v>
      </c>
      <c r="J89" s="7">
        <v>8362.9309256800007</v>
      </c>
      <c r="K89" s="7">
        <v>2105.5392085581902</v>
      </c>
      <c r="L89" s="7">
        <v>3659.9309256800007</v>
      </c>
      <c r="M89" s="7">
        <v>1428.5392085581902</v>
      </c>
      <c r="N89" s="7">
        <v>9564.3644768388313</v>
      </c>
      <c r="O89" s="7">
        <v>3663.7188836641858</v>
      </c>
      <c r="P89" s="7">
        <v>7758.3644768388313</v>
      </c>
      <c r="Q89" s="7">
        <v>3269.7188836641858</v>
      </c>
      <c r="R89" s="7">
        <f t="shared" ref="R89" si="231">IF(D89&gt;0,SUM(D86:D89),"")</f>
        <v>65882.260915641848</v>
      </c>
      <c r="S89" s="7">
        <f t="shared" ref="S89" si="232">IF(E89&gt;0,SUM(E86:E89),"")</f>
        <v>21480.723805609097</v>
      </c>
      <c r="T89" s="7">
        <f t="shared" ref="T89" si="233">IF(F89&gt;0,SUM(F86:F89),"")</f>
        <v>43105.06939847421</v>
      </c>
      <c r="U89" s="7">
        <f t="shared" ref="U89" si="234">IF(G89&gt;0,SUM(G86:G89),"")</f>
        <v>17669.836576686732</v>
      </c>
      <c r="V89" s="7">
        <f t="shared" ref="V89" si="235">IF(H89&gt;0,SUM(H86:H89),"")</f>
        <v>246.59752615669859</v>
      </c>
      <c r="W89" s="7">
        <f t="shared" ref="W89" si="236">IF(I89&gt;0,SUM(I86:I89),"")</f>
        <v>13307.089982487314</v>
      </c>
      <c r="X89" s="7">
        <f t="shared" ref="X89" si="237">IF(J89&gt;0,SUM(J86:J89),"")</f>
        <v>27975.714710680117</v>
      </c>
      <c r="Y89" s="7">
        <f t="shared" ref="Y89" si="238">IF(K89&gt;0,SUM(K86:K89),"")</f>
        <v>7591.4400897106498</v>
      </c>
      <c r="Z89" s="7">
        <f t="shared" ref="Z89" si="239">IF(L89&gt;0,SUM(L86:L89),"")</f>
        <v>13288.47083643139</v>
      </c>
      <c r="AA89" s="7">
        <f t="shared" ref="AA89" si="240">IF(M89&gt;0,SUM(M86:M89),"")</f>
        <v>5526.7019968200257</v>
      </c>
      <c r="AB89" s="7">
        <f t="shared" ref="AB89" si="241">IF(N89&gt;0,SUM(N86:N89),"")</f>
        <v>37906.546204961727</v>
      </c>
      <c r="AC89" s="7">
        <f t="shared" ref="AC89" si="242">IF(O89&gt;0,SUM(O86:O89),"")</f>
        <v>13889.283715898446</v>
      </c>
      <c r="AD89" s="7">
        <f t="shared" ref="AD89" si="243">IF(P89&gt;0,SUM(P86:P89),"")</f>
        <v>29816.598562042818</v>
      </c>
      <c r="AE89" s="7">
        <f>IF(Q89&gt;0,SUM(Q86:Q89),"")</f>
        <v>12143.134579866708</v>
      </c>
    </row>
    <row r="90" spans="1:31">
      <c r="A90" s="6" t="str">
        <f t="shared" si="230"/>
        <v>2024 Kvartal 3</v>
      </c>
      <c r="B90" s="1">
        <f t="shared" si="72"/>
        <v>2024</v>
      </c>
      <c r="C90" s="1" t="str">
        <f t="shared" si="73"/>
        <v>Kvartal 3</v>
      </c>
      <c r="D90" s="7">
        <v>16825.036563547976</v>
      </c>
      <c r="E90" s="7">
        <v>5291.3159614483056</v>
      </c>
      <c r="F90" s="7">
        <v>10455.036563547976</v>
      </c>
      <c r="G90" s="7">
        <v>4210.3159614483056</v>
      </c>
      <c r="H90" s="7">
        <v>62.869500481119601</v>
      </c>
      <c r="I90" s="7">
        <v>3615.5128645058903</v>
      </c>
      <c r="J90" s="7">
        <v>7857.994428</v>
      </c>
      <c r="K90" s="7">
        <v>2061.467665097412</v>
      </c>
      <c r="L90" s="7">
        <v>3257.994428</v>
      </c>
      <c r="M90" s="7">
        <v>1369.467665097412</v>
      </c>
      <c r="N90" s="7">
        <v>8967.0421355479757</v>
      </c>
      <c r="O90" s="7">
        <v>3229.8482963508936</v>
      </c>
      <c r="P90" s="7">
        <v>7197.0421355479757</v>
      </c>
      <c r="Q90" s="7">
        <v>2840.8482963508936</v>
      </c>
      <c r="R90" s="7">
        <f t="shared" ref="R90" si="244">IF(D90&gt;0,SUM(D87:D90),"")</f>
        <v>65564.834342406408</v>
      </c>
      <c r="S90" s="7">
        <f t="shared" ref="S90" si="245">IF(E90&gt;0,SUM(E87:E90),"")</f>
        <v>21421.201693497518</v>
      </c>
      <c r="T90" s="7">
        <f t="shared" ref="T90" si="246">IF(F90&gt;0,SUM(F87:F90),"")</f>
        <v>43126.69387272204</v>
      </c>
      <c r="U90" s="7">
        <f t="shared" ref="U90" si="247">IF(G90&gt;0,SUM(G87:G90),"")</f>
        <v>17614.301413729267</v>
      </c>
      <c r="V90" s="7">
        <f t="shared" ref="V90" si="248">IF(H90&gt;0,SUM(H87:H90),"")</f>
        <v>251.39040696292739</v>
      </c>
      <c r="W90" s="7">
        <f t="shared" ref="W90" si="249">IF(I90&gt;0,SUM(I87:I90),"")</f>
        <v>13540.794473663391</v>
      </c>
      <c r="X90" s="7">
        <f t="shared" ref="X90" si="250">IF(J90&gt;0,SUM(J87:J90),"")</f>
        <v>27997.110706884196</v>
      </c>
      <c r="Y90" s="7">
        <f t="shared" ref="Y90" si="251">IF(K90&gt;0,SUM(K87:K90),"")</f>
        <v>7638.9088420693042</v>
      </c>
      <c r="Z90" s="7">
        <f t="shared" ref="Z90" si="252">IF(L90&gt;0,SUM(L87:L90),"")</f>
        <v>13298.44311557583</v>
      </c>
      <c r="AA90" s="7">
        <f t="shared" ref="AA90" si="253">IF(M90&gt;0,SUM(M87:M90),"")</f>
        <v>5502.4110145693048</v>
      </c>
      <c r="AB90" s="7">
        <f t="shared" ref="AB90" si="254">IF(N90&gt;0,SUM(N87:N90),"")</f>
        <v>37567.723635522212</v>
      </c>
      <c r="AC90" s="7">
        <f t="shared" ref="AC90" si="255">IF(O90&gt;0,SUM(O87:O90),"")</f>
        <v>13782.292851428216</v>
      </c>
      <c r="AD90" s="7">
        <f t="shared" ref="AD90" si="256">IF(P90&gt;0,SUM(P87:P90),"")</f>
        <v>29828.250757146212</v>
      </c>
      <c r="AE90" s="7">
        <f>IF(Q90&gt;0,SUM(Q87:Q90),"")</f>
        <v>12111.890399159965</v>
      </c>
    </row>
    <row r="91" spans="1:31">
      <c r="A91" s="6" t="str">
        <f t="shared" ref="A91" si="257">CONCATENATE(B91," ",C91)</f>
        <v>2024 Kvartal 4</v>
      </c>
      <c r="B91" s="1">
        <f t="shared" si="72"/>
        <v>2024</v>
      </c>
      <c r="C91" s="1" t="str">
        <f t="shared" si="73"/>
        <v>Kvartal 4</v>
      </c>
      <c r="D91" s="7">
        <v>17473.665381715207</v>
      </c>
      <c r="E91" s="7">
        <v>5524.8474936543835</v>
      </c>
      <c r="F91" s="7">
        <v>11032.665381715207</v>
      </c>
      <c r="G91" s="7">
        <v>4458.8474936543835</v>
      </c>
      <c r="H91" s="7">
        <v>66.258894413227182</v>
      </c>
      <c r="I91" s="7">
        <v>3532.3370074739428</v>
      </c>
      <c r="J91" s="7">
        <v>7761.6947130272874</v>
      </c>
      <c r="K91" s="7">
        <v>2052.8075521001624</v>
      </c>
      <c r="L91" s="7">
        <v>3425.6947130272874</v>
      </c>
      <c r="M91" s="7">
        <v>1439.8075521001624</v>
      </c>
      <c r="N91" s="7">
        <v>9711.9706686879199</v>
      </c>
      <c r="O91" s="7">
        <v>3472.0399415542211</v>
      </c>
      <c r="P91" s="7">
        <v>7606.9706686879199</v>
      </c>
      <c r="Q91" s="7">
        <v>3019.0399415542211</v>
      </c>
      <c r="R91" s="7">
        <f t="shared" ref="R91" si="258">IF(D91&gt;0,SUM(D88:D91),"")</f>
        <v>66200.307961540311</v>
      </c>
      <c r="S91" s="7">
        <f t="shared" ref="S91" si="259">IF(E91&gt;0,SUM(E88:E91),"")</f>
        <v>21499.723769609143</v>
      </c>
      <c r="T91" s="7">
        <f t="shared" ref="T91" si="260">IF(F91&gt;0,SUM(F88:F91),"")</f>
        <v>43552.307961540311</v>
      </c>
      <c r="U91" s="7">
        <f t="shared" ref="U91" si="261">IF(G91&gt;0,SUM(G88:G91),"")</f>
        <v>17655.723769609143</v>
      </c>
      <c r="V91" s="7">
        <f t="shared" ref="V91" si="262">IF(H91&gt;0,SUM(H88:H91),"")</f>
        <v>254.6581490052541</v>
      </c>
      <c r="W91" s="7">
        <f t="shared" ref="W91" si="263">IF(I91&gt;0,SUM(I88:I91),"")</f>
        <v>13723.985863939071</v>
      </c>
      <c r="X91" s="7">
        <f t="shared" ref="X91" si="264">IF(J91&gt;0,SUM(J88:J91),"")</f>
        <v>28316.00795783729</v>
      </c>
      <c r="Y91" s="7">
        <f t="shared" ref="Y91" si="265">IF(K91&gt;0,SUM(K88:K91),"")</f>
        <v>7622.8472919374417</v>
      </c>
      <c r="Z91" s="7">
        <f t="shared" ref="Z91" si="266">IF(L91&gt;0,SUM(L88:L91),"")</f>
        <v>13379.007957837288</v>
      </c>
      <c r="AA91" s="7">
        <f t="shared" ref="AA91" si="267">IF(M91&gt;0,SUM(M88:M91),"")</f>
        <v>5450.8472919374417</v>
      </c>
      <c r="AB91" s="7">
        <f t="shared" ref="AB91" si="268">IF(N91&gt;0,SUM(N88:N91),"")</f>
        <v>37884.300003703022</v>
      </c>
      <c r="AC91" s="7">
        <f t="shared" ref="AC91" si="269">IF(O91&gt;0,SUM(O88:O91),"")</f>
        <v>13876.876477671703</v>
      </c>
      <c r="AD91" s="7">
        <f t="shared" ref="AD91" si="270">IF(P91&gt;0,SUM(P88:P91),"")</f>
        <v>30173.300003703022</v>
      </c>
      <c r="AE91" s="7">
        <f>IF(Q91&gt;0,SUM(Q88:Q91),"")</f>
        <v>12204.876477671703</v>
      </c>
    </row>
    <row r="92" spans="1:31">
      <c r="A92" s="6" t="str">
        <f t="shared" si="230"/>
        <v xml:space="preserve"> </v>
      </c>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row>
    <row r="93" spans="1:31">
      <c r="A93" s="6" t="str">
        <f t="shared" si="230"/>
        <v xml:space="preserve"> </v>
      </c>
      <c r="D93" s="165"/>
      <c r="E93" s="165"/>
      <c r="F93" s="165"/>
      <c r="G93" s="165"/>
      <c r="H93" s="165"/>
      <c r="I93" s="165"/>
      <c r="J93" s="165"/>
      <c r="K93" s="165"/>
      <c r="L93" s="165"/>
      <c r="M93" s="165"/>
      <c r="N93" s="165"/>
      <c r="O93" s="165"/>
      <c r="P93" s="165"/>
      <c r="Q93" s="165"/>
      <c r="R93" s="187"/>
      <c r="S93" s="187"/>
      <c r="T93" s="187"/>
      <c r="U93" s="187"/>
      <c r="V93" s="187"/>
      <c r="W93" s="187"/>
      <c r="X93" s="187"/>
      <c r="Y93" s="187"/>
      <c r="Z93" s="187"/>
      <c r="AA93" s="187"/>
      <c r="AB93" s="187"/>
      <c r="AC93" s="187"/>
      <c r="AD93" s="187"/>
      <c r="AE93" s="187"/>
    </row>
    <row r="94" spans="1:31">
      <c r="A94" s="6" t="str">
        <f t="shared" si="230"/>
        <v xml:space="preserve"> </v>
      </c>
    </row>
    <row r="95" spans="1:31">
      <c r="A95" s="6" t="str">
        <f t="shared" si="230"/>
        <v xml:space="preserve"> </v>
      </c>
    </row>
    <row r="96" spans="1:31">
      <c r="A96" s="6" t="str">
        <f t="shared" si="230"/>
        <v xml:space="preserve"> </v>
      </c>
    </row>
    <row r="97" spans="1:17">
      <c r="A97" s="6" t="str">
        <f t="shared" si="230"/>
        <v xml:space="preserve"> </v>
      </c>
    </row>
    <row r="105" spans="1:17">
      <c r="D105" s="165"/>
      <c r="E105" s="165"/>
      <c r="F105" s="165"/>
      <c r="G105" s="165"/>
      <c r="H105" s="165"/>
      <c r="I105" s="165"/>
      <c r="J105" s="165"/>
      <c r="K105" s="165"/>
      <c r="L105" s="165"/>
      <c r="M105" s="165"/>
      <c r="N105" s="165"/>
      <c r="O105" s="165"/>
      <c r="P105" s="165"/>
      <c r="Q105" s="165"/>
    </row>
    <row r="106" spans="1:17">
      <c r="D106" s="165"/>
      <c r="E106" s="165"/>
      <c r="F106" s="165"/>
      <c r="G106" s="165"/>
      <c r="H106" s="165"/>
      <c r="I106" s="165"/>
      <c r="J106" s="165"/>
      <c r="K106" s="165"/>
      <c r="L106" s="165"/>
      <c r="M106" s="165"/>
      <c r="N106" s="165"/>
      <c r="O106" s="165"/>
      <c r="P106" s="165"/>
      <c r="Q106" s="165"/>
    </row>
    <row r="107" spans="1:17">
      <c r="D107" s="165"/>
      <c r="E107" s="165"/>
      <c r="F107" s="165"/>
      <c r="G107" s="165"/>
      <c r="H107" s="165"/>
      <c r="I107" s="165"/>
      <c r="J107" s="165"/>
      <c r="K107" s="165"/>
      <c r="L107" s="165"/>
      <c r="M107" s="165"/>
      <c r="N107" s="165"/>
      <c r="O107" s="165"/>
      <c r="P107" s="165"/>
      <c r="Q107" s="165"/>
    </row>
    <row r="108" spans="1:17">
      <c r="D108" s="165"/>
      <c r="E108" s="165"/>
      <c r="F108" s="165"/>
      <c r="G108" s="165"/>
      <c r="H108" s="165"/>
      <c r="I108" s="165"/>
      <c r="J108" s="165"/>
      <c r="K108" s="165"/>
      <c r="L108" s="165"/>
      <c r="M108" s="165"/>
      <c r="N108" s="165"/>
      <c r="O108" s="165"/>
      <c r="P108" s="165"/>
      <c r="Q108" s="165"/>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DK36"/>
  <sheetViews>
    <sheetView showGridLines="0" zoomScaleNormal="100" workbookViewId="0">
      <selection sqref="A1:E1"/>
    </sheetView>
  </sheetViews>
  <sheetFormatPr defaultColWidth="9.33203125" defaultRowHeight="12.75"/>
  <cols>
    <col min="1" max="1" width="11.5" style="131" customWidth="1"/>
    <col min="2" max="2" width="64.1640625" style="131" customWidth="1"/>
    <col min="3" max="3" width="5.1640625" style="131" customWidth="1"/>
    <col min="4" max="4" width="11.6640625" style="131" customWidth="1"/>
    <col min="5" max="5" width="64.5" style="131" customWidth="1"/>
    <col min="6" max="6" width="2" style="131" customWidth="1"/>
    <col min="7" max="16384" width="9.33203125" style="131"/>
  </cols>
  <sheetData>
    <row r="1" spans="1:115" s="128" customFormat="1" ht="32.25" customHeight="1">
      <c r="A1" s="195" t="s">
        <v>110</v>
      </c>
      <c r="B1" s="195"/>
      <c r="C1" s="195"/>
      <c r="D1" s="195"/>
      <c r="E1" s="195"/>
      <c r="F1" s="129"/>
      <c r="G1" s="129"/>
      <c r="H1" s="129"/>
      <c r="I1" s="129"/>
      <c r="J1" s="129"/>
      <c r="K1" s="129"/>
      <c r="L1" s="129"/>
      <c r="M1" s="129"/>
      <c r="N1" s="129"/>
      <c r="O1" s="129"/>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row>
    <row r="2" spans="1:115" s="128" customFormat="1" ht="19.5">
      <c r="A2" s="129"/>
      <c r="B2" s="129"/>
      <c r="C2" s="129"/>
      <c r="D2" s="129"/>
      <c r="E2" s="129"/>
      <c r="F2" s="129"/>
      <c r="G2" s="129"/>
      <c r="H2" s="129"/>
      <c r="I2" s="129"/>
      <c r="J2" s="129"/>
      <c r="K2" s="129"/>
      <c r="L2" s="129"/>
      <c r="M2" s="129"/>
      <c r="N2" s="129"/>
      <c r="O2" s="129"/>
    </row>
    <row r="3" spans="1:115">
      <c r="A3" s="130" t="s">
        <v>108</v>
      </c>
      <c r="B3" s="130"/>
      <c r="C3" s="130"/>
      <c r="D3" s="130" t="s">
        <v>109</v>
      </c>
      <c r="E3" s="130"/>
      <c r="H3" s="137"/>
      <c r="I3" s="128"/>
      <c r="J3" s="128"/>
      <c r="K3" s="128"/>
      <c r="L3" s="128"/>
      <c r="M3" s="138"/>
      <c r="N3" s="138"/>
      <c r="O3" s="138"/>
    </row>
    <row r="4" spans="1:115" ht="13.5" customHeight="1">
      <c r="A4" s="141"/>
      <c r="B4" s="141"/>
      <c r="C4" s="141"/>
      <c r="D4" s="141"/>
      <c r="E4" s="141"/>
      <c r="H4" s="137"/>
      <c r="I4" s="128"/>
      <c r="J4" s="128"/>
      <c r="K4" s="128"/>
      <c r="L4" s="128"/>
      <c r="M4" s="138"/>
      <c r="N4" s="138"/>
      <c r="O4" s="138"/>
    </row>
    <row r="5" spans="1:115" ht="20.25" customHeight="1">
      <c r="A5" s="141" t="str">
        <f>MID('Kort om statistiken_In Brief'!A1:U1,1,19)</f>
        <v>Kort om statistiken</v>
      </c>
      <c r="B5" s="141"/>
      <c r="C5" s="141"/>
      <c r="D5" s="141" t="str">
        <f>MID('Kort om statistiken_In Brief'!A1,21,200)</f>
        <v>The Statistics in Brief</v>
      </c>
      <c r="E5" s="141"/>
      <c r="H5" s="137"/>
      <c r="I5" s="128"/>
      <c r="J5" s="128"/>
      <c r="K5" s="128"/>
      <c r="L5" s="128"/>
      <c r="M5" s="138"/>
      <c r="N5" s="138"/>
      <c r="O5" s="138"/>
    </row>
    <row r="6" spans="1:115" ht="20.25" customHeight="1">
      <c r="A6" s="141" t="str">
        <f>Definitioner!A1</f>
        <v>Definitioner</v>
      </c>
      <c r="B6" s="142"/>
      <c r="C6" s="142"/>
      <c r="D6" s="141" t="str">
        <f>Definitions!A1</f>
        <v>Definitions</v>
      </c>
      <c r="E6" s="182"/>
      <c r="H6" s="137"/>
      <c r="I6" s="128"/>
      <c r="J6" s="128"/>
      <c r="K6" s="128"/>
      <c r="L6" s="128"/>
      <c r="M6" s="138"/>
      <c r="N6" s="138"/>
      <c r="O6" s="138"/>
    </row>
    <row r="7" spans="1:115" ht="20.25" customHeight="1">
      <c r="A7" s="141" t="str">
        <f>MID(Teckenförklaring_Legends!A1,1,16)</f>
        <v>Teckenförklaring</v>
      </c>
      <c r="B7" s="140"/>
      <c r="C7" s="140"/>
      <c r="D7" s="141" t="str">
        <f>MID(Teckenförklaring_Legends!A1,18,200)</f>
        <v>Legends</v>
      </c>
      <c r="E7" s="140"/>
      <c r="H7" s="137"/>
      <c r="I7" s="128"/>
      <c r="J7" s="128"/>
      <c r="K7" s="128"/>
      <c r="L7" s="128"/>
      <c r="M7" s="138"/>
      <c r="N7" s="138"/>
      <c r="O7" s="138"/>
    </row>
    <row r="8" spans="1:115" ht="33" customHeight="1">
      <c r="A8" s="141" t="str">
        <f>MID('Tabell 1'!B1,1,9)</f>
        <v>Tabell 1.</v>
      </c>
      <c r="B8" s="142" t="str">
        <f>MID('Tabell 1'!B1,11,200)</f>
        <v>Persontransporter på järnväg, resor och transportarbete, kvartal.</v>
      </c>
      <c r="C8" s="142"/>
      <c r="D8" s="143" t="str">
        <f>MID('Tabell 1'!B2,1,8)</f>
        <v>Table 1.</v>
      </c>
      <c r="E8" s="144" t="str">
        <f>MID('Tabell 1'!B2,10,200)</f>
        <v>Passenger transport by railways, journeys and transport performance, quarterly data.</v>
      </c>
      <c r="H8" s="138"/>
      <c r="I8" s="138"/>
      <c r="J8" s="138"/>
      <c r="K8" s="138"/>
      <c r="L8" s="138"/>
      <c r="M8" s="138"/>
      <c r="N8" s="138"/>
      <c r="O8" s="138"/>
    </row>
    <row r="9" spans="1:115" ht="33" customHeight="1">
      <c r="A9" s="141" t="str">
        <f>MID('Tabell 2'!B1,1,9)</f>
        <v>Tabell 2.</v>
      </c>
      <c r="B9" s="142" t="str">
        <f>MID('Tabell 2'!B1,11,200)</f>
        <v>Godstransporter på järnväg, transporterad godsmängd och transportarbete, kvartal.</v>
      </c>
      <c r="C9" s="142"/>
      <c r="D9" s="143" t="str">
        <f>MID('Tabell 2'!B2,1,8)</f>
        <v>Table 2.</v>
      </c>
      <c r="E9" s="144" t="str">
        <f>MID('Tabell 2'!B2,10,200)</f>
        <v>Goods transport by railway, tonnes carried and transport performance, quarterly data.</v>
      </c>
      <c r="H9" s="139"/>
      <c r="I9" s="138"/>
      <c r="J9" s="138"/>
      <c r="K9" s="138"/>
      <c r="L9" s="138"/>
      <c r="M9" s="138"/>
      <c r="N9" s="138"/>
      <c r="O9" s="138"/>
    </row>
    <row r="10" spans="1:115" ht="47.85" customHeight="1">
      <c r="A10" s="141" t="str">
        <f>MID('Tabell 3'!B1,1,9)</f>
        <v>Tabell 3.</v>
      </c>
      <c r="B10" s="142" t="str">
        <f>MID('Tabell 3'!B1,11,200)</f>
        <v>Godstransporter på järnväg, transporterad godsmängd och transportarbete, exklusive malm på malmbanan, kvartal.</v>
      </c>
      <c r="C10" s="142"/>
      <c r="D10" s="143" t="str">
        <f>MID('Tabell 3'!B2,1,8)</f>
        <v>Table 3.</v>
      </c>
      <c r="E10" s="144" t="str">
        <f>MID('Tabell 3'!B2,10,200)</f>
        <v>Goods transport by railway, tonnes carried and transport performance, excluding ore on the Ore Railway, quarterly data.</v>
      </c>
    </row>
    <row r="11" spans="1:115" ht="33" customHeight="1">
      <c r="A11" s="141" t="str">
        <f>MID('Tabell 4'!B1,1,9)</f>
        <v>Tabell 4.</v>
      </c>
      <c r="B11" s="142" t="str">
        <f>MID('Tabell 4'!B1,11,200)</f>
        <v>Godstransporter på järnväg, inrikes, transporterad godsmängd och transportarbete, kvartal.</v>
      </c>
      <c r="C11" s="142"/>
      <c r="D11" s="143" t="str">
        <f>MID('Tabell 4'!B2,1,8)</f>
        <v>Table 4.</v>
      </c>
      <c r="E11" s="144" t="str">
        <f>MID('Tabell 4'!B2,10,200)</f>
        <v>Goods transport by railway, domestic consignments, tonnes carried and transport performance, quarterly data.</v>
      </c>
    </row>
    <row r="12" spans="1:115" ht="33" customHeight="1">
      <c r="A12" s="141" t="str">
        <f>MID('Tabell 5'!B1,1,9)</f>
        <v>Tabell 5.</v>
      </c>
      <c r="B12" s="142" t="str">
        <f>MID('Tabell 5'!B1,11,200)</f>
        <v>Godstransporter på järnväg, utrikes, transporterad godsmängd och transportarbete, kvartal.</v>
      </c>
      <c r="C12" s="142"/>
      <c r="D12" s="143" t="str">
        <f>MID('Tabell 5'!B2,1,8)</f>
        <v>Table 5.</v>
      </c>
      <c r="E12" s="144" t="str">
        <f>MID('Tabell 5'!B2,10,200)</f>
        <v>Goods transport by railway, cross-border consignments, tonnes carried and transport performance, quarterly data.</v>
      </c>
    </row>
    <row r="13" spans="1:115" ht="47.25" customHeight="1">
      <c r="A13" s="141" t="str">
        <f>MID('Tabell 6'!B1,1,9)</f>
        <v>Tabell 6.</v>
      </c>
      <c r="B13" s="142" t="str">
        <f>MID('Tabell 6'!B1,11,200)</f>
        <v>Godstransporter på järnväg, inrikes, transporterad godsmängd och transportarbete, exklusive malm på malmbanan, kvartal.</v>
      </c>
      <c r="C13" s="142"/>
      <c r="D13" s="143" t="str">
        <f>MID('Tabell 6'!B2,1,8)</f>
        <v>Table 6.</v>
      </c>
      <c r="E13" s="144" t="str">
        <f>MID('Tabell 6'!B2,10,200)</f>
        <v>Goods transport by railway, domestic consignments, tonnes carried and transport performance, excluding ore on the Ore Railway, quarterly data.</v>
      </c>
    </row>
    <row r="14" spans="1:115" ht="47.25" customHeight="1">
      <c r="A14" s="141" t="str">
        <f>MID('Tabell 7'!B1,1,9)</f>
        <v>Tabell 7.</v>
      </c>
      <c r="B14" s="142" t="str">
        <f>MID('Tabell 7'!B1,11,200)</f>
        <v>Godstransporter på järnväg, utrikes, transporterad godsmängd och transportarbete, exklusive malm på malmbanan, kvartal.</v>
      </c>
      <c r="C14" s="142"/>
      <c r="D14" s="143" t="str">
        <f>MID('Tabell 7'!B2,1,8)</f>
        <v>Table 7.</v>
      </c>
      <c r="E14" s="144" t="str">
        <f>MID('Tabell 7'!B2,10,200)</f>
        <v>Goods transport by railway, cross-border consignments, tonnes carried and transport performance, excluding ore on the Ore Railway, quarterly data.</v>
      </c>
    </row>
    <row r="15" spans="1:115" ht="33" customHeight="1">
      <c r="A15" s="141" t="str">
        <f>MID('Tabell 8'!B1,1,9)</f>
        <v>Tabell 8.</v>
      </c>
      <c r="B15" s="142" t="str">
        <f>MID('Tabell 8'!B1,11,200)</f>
        <v>Person- och godstrafik på järnväg, tågkilometer, kvartal.</v>
      </c>
      <c r="C15" s="142"/>
      <c r="D15" s="143" t="str">
        <f>MID('Tabell 8'!B2,1,8)</f>
        <v>Table 8.</v>
      </c>
      <c r="E15" s="144" t="str">
        <f>MID('Tabell 8'!B2,10,200)</f>
        <v>Passenger and freight train traffic by railways, train-kilometres, quarterly data.</v>
      </c>
      <c r="F15" s="134"/>
    </row>
    <row r="16" spans="1:115" ht="22.5" customHeight="1">
      <c r="A16" s="141" t="str">
        <f>MID('Figur 1'!A42,1,8)</f>
        <v>Figur 1.</v>
      </c>
      <c r="B16" s="142" t="str">
        <f>MID('Figur 1'!A42,10,200)</f>
        <v>Persontransporter på järnväg, resor. Miljoner resor.</v>
      </c>
      <c r="C16" s="144"/>
      <c r="D16" s="141" t="str">
        <f>MID('Figur 1'!A43,1,9)</f>
        <v>Figure 1.</v>
      </c>
      <c r="E16" s="142" t="str">
        <f>MID('Figur 1'!A43,11,200)</f>
        <v>Passenger transport by railway, journeys. Journeys (millions).</v>
      </c>
    </row>
    <row r="17" spans="1:6" ht="22.5" customHeight="1">
      <c r="A17" s="141" t="str">
        <f>MID('Figur 2'!A42,1,8)</f>
        <v>Figur 2.</v>
      </c>
      <c r="B17" s="142" t="str">
        <f>MID('Figur 2'!A42,10,200)</f>
        <v>Persontransporter på järnväg, transportarbete.</v>
      </c>
      <c r="C17" s="144"/>
      <c r="D17" s="141" t="str">
        <f>MID('Figur 2'!A43,1,9)</f>
        <v>Figure 2.</v>
      </c>
      <c r="E17" s="142" t="str">
        <f>MID('Figur 2'!A43,11,200)</f>
        <v>Passenger transport by railway, transport performance.</v>
      </c>
    </row>
    <row r="18" spans="1:6" ht="22.5" customHeight="1">
      <c r="A18" s="141" t="str">
        <f>MID('Figur 3'!A42,1,8)</f>
        <v>Figur 3.</v>
      </c>
      <c r="B18" s="142" t="str">
        <f>MID('Figur 3'!A42,10,200)</f>
        <v>Godstransporter på järnväg, transporterad godsmängd.</v>
      </c>
      <c r="C18" s="144"/>
      <c r="D18" s="141" t="str">
        <f>MID('Figur 3'!A43,1,9)</f>
        <v>Figure 3.</v>
      </c>
      <c r="E18" s="142" t="str">
        <f>MID('Figur 3'!A43,11,200)</f>
        <v>Goods transport by railway, tonnes carried.</v>
      </c>
    </row>
    <row r="19" spans="1:6" ht="22.5" customHeight="1">
      <c r="A19" s="141" t="str">
        <f>MID('Figur 4'!A42,1,8)</f>
        <v>Figur 4.</v>
      </c>
      <c r="B19" s="141" t="str">
        <f>MID('Figur 4'!A42,10,200)</f>
        <v>Godstransporter på järnväg, transportarbete.</v>
      </c>
      <c r="C19" s="144"/>
      <c r="D19" s="141" t="str">
        <f>MID('Figur 4'!A43,1,9)</f>
        <v>Figure 4.</v>
      </c>
      <c r="E19" s="141" t="str">
        <f>MID('Figur 4'!A43,11,200)</f>
        <v>Goods transport by railway, transport performance.</v>
      </c>
    </row>
    <row r="20" spans="1:6" ht="31.5" customHeight="1">
      <c r="A20" s="132"/>
      <c r="B20" s="133"/>
      <c r="C20" s="133"/>
      <c r="D20" s="132"/>
      <c r="E20" s="133"/>
    </row>
    <row r="21" spans="1:6" ht="31.5" customHeight="1">
      <c r="A21" s="135"/>
      <c r="B21" s="136"/>
      <c r="C21" s="136"/>
      <c r="D21" s="135"/>
      <c r="E21" s="136"/>
    </row>
    <row r="22" spans="1:6" ht="31.5" customHeight="1">
      <c r="A22" s="132"/>
      <c r="B22" s="133"/>
      <c r="C22" s="133"/>
      <c r="D22" s="132"/>
      <c r="E22" s="133"/>
    </row>
    <row r="23" spans="1:6" ht="31.5" customHeight="1">
      <c r="A23" s="132"/>
      <c r="B23" s="133"/>
      <c r="C23" s="133"/>
      <c r="D23" s="132"/>
      <c r="E23" s="133"/>
    </row>
    <row r="24" spans="1:6" ht="31.5" customHeight="1">
      <c r="A24" s="132"/>
      <c r="B24" s="133"/>
      <c r="C24" s="133"/>
      <c r="D24" s="132"/>
      <c r="E24" s="133"/>
    </row>
    <row r="25" spans="1:6" ht="88.5" customHeight="1">
      <c r="A25" s="132"/>
      <c r="B25" s="133"/>
      <c r="C25" s="133"/>
      <c r="D25" s="132"/>
      <c r="E25" s="133"/>
    </row>
    <row r="26" spans="1:6" ht="71.25" customHeight="1">
      <c r="A26" s="132"/>
      <c r="B26" s="133"/>
      <c r="C26" s="133"/>
      <c r="D26" s="132"/>
      <c r="E26" s="133"/>
    </row>
    <row r="27" spans="1:6" ht="66.75" customHeight="1">
      <c r="A27" s="132"/>
      <c r="B27" s="133"/>
      <c r="C27" s="133"/>
      <c r="D27" s="132"/>
      <c r="E27" s="133"/>
    </row>
    <row r="28" spans="1:6" ht="101.25" customHeight="1">
      <c r="A28" s="132"/>
      <c r="B28" s="133"/>
      <c r="C28" s="133"/>
      <c r="D28" s="132"/>
      <c r="E28" s="133"/>
    </row>
    <row r="29" spans="1:6" ht="101.25" customHeight="1">
      <c r="A29" s="132"/>
      <c r="B29" s="133"/>
      <c r="C29" s="133"/>
      <c r="D29" s="132"/>
      <c r="E29" s="133"/>
    </row>
    <row r="30" spans="1:6" ht="87.75" customHeight="1">
      <c r="A30" s="132"/>
      <c r="B30" s="133"/>
      <c r="C30" s="133"/>
      <c r="D30" s="132"/>
      <c r="E30" s="133"/>
    </row>
    <row r="31" spans="1:6" ht="87.75" customHeight="1">
      <c r="A31" s="132"/>
      <c r="B31" s="133"/>
      <c r="C31" s="133"/>
      <c r="D31" s="132"/>
      <c r="E31" s="133"/>
    </row>
    <row r="32" spans="1:6" ht="90" customHeight="1">
      <c r="A32" s="132"/>
      <c r="B32" s="133"/>
      <c r="C32" s="133"/>
      <c r="D32" s="132"/>
      <c r="E32" s="194"/>
      <c r="F32" s="194"/>
    </row>
    <row r="33" spans="1:6" ht="19.5" customHeight="1">
      <c r="A33" s="135"/>
      <c r="B33" s="136"/>
      <c r="C33" s="136"/>
      <c r="D33" s="135"/>
      <c r="E33" s="136"/>
    </row>
    <row r="34" spans="1:6" ht="93" customHeight="1">
      <c r="A34" s="132"/>
      <c r="B34" s="133"/>
      <c r="C34" s="133"/>
      <c r="D34" s="132"/>
      <c r="E34" s="133"/>
      <c r="F34" s="133"/>
    </row>
    <row r="35" spans="1:6" ht="90.75" customHeight="1">
      <c r="A35" s="132"/>
      <c r="B35" s="133"/>
      <c r="C35" s="133"/>
      <c r="D35" s="132"/>
      <c r="E35" s="133"/>
      <c r="F35" s="133"/>
    </row>
    <row r="36" spans="1:6" ht="102.75" customHeight="1">
      <c r="A36" s="132"/>
      <c r="B36" s="133"/>
      <c r="C36" s="133"/>
      <c r="D36" s="132"/>
      <c r="E36" s="133"/>
      <c r="F36" s="133"/>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r:id="rId1" display="Järnvägstransporter 2024 kvartal 1.xlsx"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_In Brief'!A1" display="'Kort om statistiken_In Brief'!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 ref="D6:E6" location="Definitions!A1" display="Definitions!A1" xr:uid="{5DB2663B-8753-40C5-A2AA-084AF6A93CED}"/>
  </hyperlinks>
  <pageMargins left="0.75" right="0.75" top="1" bottom="1" header="0.5" footer="0.5"/>
  <pageSetup paperSize="9" scale="83" orientation="landscape" r:id="rId2"/>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33203125" defaultRowHeight="35.25" customHeight="1"/>
  <cols>
    <col min="1" max="16384" width="9.33203125" style="11"/>
  </cols>
  <sheetData>
    <row r="1" spans="1:38" ht="32.25" customHeight="1">
      <c r="A1" s="196" t="s">
        <v>146</v>
      </c>
      <c r="B1" s="196"/>
      <c r="C1" s="196"/>
      <c r="D1" s="196"/>
      <c r="E1" s="196"/>
      <c r="F1" s="196"/>
      <c r="G1" s="196"/>
      <c r="H1" s="196"/>
      <c r="I1" s="196"/>
      <c r="J1" s="196"/>
      <c r="K1" s="196"/>
      <c r="L1" s="196"/>
      <c r="M1" s="196"/>
      <c r="N1" s="196"/>
      <c r="O1" s="196"/>
      <c r="P1" s="196"/>
      <c r="Q1" s="196"/>
      <c r="R1" s="196"/>
      <c r="S1" s="196"/>
      <c r="T1" s="168"/>
    </row>
    <row r="2" spans="1:38" ht="15" customHeight="1">
      <c r="A2" s="161"/>
      <c r="B2" s="161"/>
      <c r="C2" s="161"/>
      <c r="D2" s="161"/>
      <c r="E2" s="161"/>
      <c r="F2" s="161"/>
      <c r="G2" s="161"/>
      <c r="H2" s="161"/>
      <c r="I2" s="161"/>
      <c r="J2" s="161"/>
      <c r="K2" s="161"/>
      <c r="L2" s="161"/>
      <c r="M2" s="161"/>
      <c r="N2" s="161"/>
      <c r="O2" s="161"/>
      <c r="P2" s="161"/>
      <c r="Q2" s="161"/>
      <c r="R2" s="161"/>
      <c r="S2" s="161"/>
    </row>
    <row r="3" spans="1:38" ht="15" customHeight="1">
      <c r="A3" s="62"/>
      <c r="B3" s="79"/>
      <c r="C3" s="80"/>
      <c r="D3" s="80"/>
      <c r="E3" s="80"/>
      <c r="F3" s="80"/>
      <c r="G3" s="80"/>
      <c r="H3" s="80"/>
      <c r="I3" s="80"/>
      <c r="J3" s="80"/>
      <c r="K3" s="80"/>
      <c r="L3" s="80"/>
      <c r="M3" s="80"/>
      <c r="N3" s="80"/>
      <c r="O3" s="80"/>
      <c r="P3" s="80"/>
      <c r="Q3" s="80"/>
      <c r="R3" s="80"/>
      <c r="S3" s="80"/>
    </row>
    <row r="4" spans="1:38" ht="6" customHeight="1">
      <c r="A4" s="62"/>
      <c r="B4" s="79"/>
      <c r="C4" s="80"/>
      <c r="D4" s="80"/>
      <c r="E4" s="80"/>
      <c r="F4" s="80"/>
      <c r="G4" s="80"/>
      <c r="H4" s="80"/>
      <c r="I4" s="80"/>
      <c r="J4" s="80"/>
      <c r="K4" s="80"/>
      <c r="L4" s="80"/>
      <c r="M4" s="80"/>
      <c r="N4" s="80"/>
      <c r="O4" s="80"/>
      <c r="P4" s="80"/>
      <c r="Q4" s="80"/>
      <c r="R4" s="80"/>
      <c r="S4" s="80"/>
    </row>
    <row r="5" spans="1:38" ht="46.5" customHeight="1">
      <c r="A5" s="162"/>
      <c r="B5" s="162"/>
      <c r="C5" s="162"/>
      <c r="D5" s="162"/>
      <c r="E5" s="162"/>
      <c r="F5" s="162"/>
      <c r="G5" s="162"/>
      <c r="H5" s="162"/>
      <c r="I5" s="162"/>
      <c r="J5" s="162"/>
      <c r="K5" s="162"/>
      <c r="L5" s="162"/>
      <c r="M5" s="162"/>
      <c r="N5" s="162"/>
      <c r="O5" s="162"/>
      <c r="P5" s="162"/>
      <c r="Q5" s="162"/>
      <c r="R5" s="162"/>
      <c r="S5" s="162"/>
    </row>
    <row r="6" spans="1:38" ht="6" customHeight="1">
      <c r="A6" s="163"/>
      <c r="B6" s="163"/>
      <c r="C6" s="163"/>
      <c r="D6" s="163"/>
      <c r="E6" s="163"/>
      <c r="F6" s="163"/>
      <c r="G6" s="163"/>
      <c r="H6" s="163"/>
      <c r="I6" s="163"/>
      <c r="J6" s="163"/>
      <c r="K6" s="163"/>
      <c r="L6" s="163"/>
      <c r="M6" s="163"/>
      <c r="N6" s="163"/>
      <c r="O6" s="163"/>
      <c r="P6" s="163"/>
      <c r="Q6" s="163"/>
      <c r="R6" s="163"/>
      <c r="S6" s="163"/>
    </row>
    <row r="7" spans="1:38" ht="18" customHeight="1">
      <c r="A7" s="162"/>
      <c r="B7" s="162"/>
      <c r="C7" s="162"/>
      <c r="D7" s="162"/>
      <c r="E7" s="162"/>
      <c r="F7" s="162"/>
      <c r="G7" s="162"/>
      <c r="H7" s="162"/>
      <c r="I7" s="162"/>
      <c r="J7" s="162"/>
      <c r="K7" s="162"/>
      <c r="L7" s="162"/>
      <c r="M7" s="162"/>
      <c r="N7" s="162"/>
      <c r="O7" s="162"/>
      <c r="P7" s="162"/>
      <c r="Q7" s="162"/>
      <c r="R7" s="162"/>
      <c r="S7" s="162"/>
    </row>
    <row r="8" spans="1:38" ht="6" customHeight="1">
      <c r="A8" s="163"/>
      <c r="B8" s="163"/>
      <c r="C8" s="163"/>
      <c r="D8" s="163"/>
      <c r="E8" s="163"/>
      <c r="F8" s="163"/>
      <c r="G8" s="163"/>
      <c r="H8" s="163"/>
      <c r="I8" s="163"/>
      <c r="J8" s="163"/>
      <c r="K8" s="163"/>
      <c r="L8" s="163"/>
      <c r="M8" s="163"/>
      <c r="N8" s="163"/>
      <c r="O8" s="163"/>
      <c r="P8" s="163"/>
      <c r="Q8" s="163"/>
      <c r="R8" s="163"/>
      <c r="S8" s="81"/>
    </row>
    <row r="9" spans="1:38" ht="51.75" customHeight="1">
      <c r="A9" s="162"/>
      <c r="B9" s="162"/>
      <c r="C9" s="162"/>
      <c r="D9" s="162"/>
      <c r="E9" s="162"/>
      <c r="F9" s="162"/>
      <c r="G9" s="162"/>
      <c r="H9" s="162"/>
      <c r="I9" s="162"/>
      <c r="J9" s="162"/>
      <c r="K9" s="162"/>
      <c r="L9" s="162"/>
      <c r="M9" s="162"/>
      <c r="N9" s="162"/>
      <c r="O9" s="162"/>
      <c r="P9" s="162"/>
      <c r="Q9" s="162"/>
      <c r="R9" s="162"/>
      <c r="S9" s="162"/>
    </row>
    <row r="10" spans="1:38" ht="6" customHeight="1">
      <c r="A10" s="163"/>
      <c r="B10" s="163"/>
      <c r="C10" s="163"/>
      <c r="D10" s="163"/>
      <c r="E10" s="163"/>
      <c r="F10" s="163"/>
      <c r="G10" s="163"/>
      <c r="H10" s="163"/>
      <c r="I10" s="163"/>
      <c r="J10" s="163"/>
      <c r="K10" s="163"/>
      <c r="L10" s="163"/>
      <c r="M10" s="163"/>
      <c r="N10" s="163"/>
      <c r="O10" s="163"/>
      <c r="P10" s="163"/>
      <c r="Q10" s="163"/>
      <c r="R10" s="163"/>
      <c r="S10" s="163"/>
    </row>
    <row r="11" spans="1:38" ht="42" customHeight="1">
      <c r="A11" s="162"/>
      <c r="B11" s="162"/>
      <c r="C11" s="162"/>
      <c r="D11" s="162"/>
      <c r="E11" s="162"/>
      <c r="F11" s="162"/>
      <c r="G11" s="162"/>
      <c r="H11" s="162"/>
      <c r="I11" s="162"/>
      <c r="J11" s="162"/>
      <c r="K11" s="162"/>
      <c r="L11" s="162"/>
      <c r="M11" s="162"/>
      <c r="N11" s="162"/>
      <c r="O11" s="162"/>
      <c r="P11" s="162"/>
      <c r="Q11" s="162"/>
      <c r="R11" s="162"/>
      <c r="S11" s="162"/>
      <c r="T11" s="162"/>
      <c r="U11" s="162"/>
    </row>
    <row r="12" spans="1:38" ht="6" customHeight="1">
      <c r="A12" s="162"/>
      <c r="B12" s="162"/>
      <c r="C12" s="162"/>
      <c r="D12" s="162"/>
      <c r="E12" s="162"/>
      <c r="F12" s="162"/>
      <c r="G12" s="162"/>
      <c r="H12" s="162"/>
      <c r="I12" s="162"/>
      <c r="J12" s="162"/>
      <c r="K12" s="162"/>
      <c r="L12" s="162"/>
      <c r="M12" s="162"/>
      <c r="N12" s="162"/>
      <c r="O12" s="162"/>
      <c r="P12" s="162"/>
      <c r="Q12" s="162"/>
      <c r="R12" s="162"/>
      <c r="S12" s="162"/>
      <c r="T12" s="162"/>
      <c r="U12" s="162"/>
      <c r="V12" s="85"/>
      <c r="W12" s="85"/>
      <c r="X12" s="85"/>
      <c r="Y12" s="85"/>
      <c r="Z12" s="85"/>
      <c r="AA12" s="85"/>
      <c r="AB12" s="85"/>
      <c r="AC12" s="85"/>
      <c r="AD12" s="85"/>
      <c r="AE12" s="85"/>
      <c r="AF12" s="85"/>
      <c r="AG12" s="85"/>
      <c r="AH12" s="85"/>
      <c r="AI12" s="85"/>
      <c r="AJ12" s="85"/>
      <c r="AK12" s="85"/>
      <c r="AL12" s="85"/>
    </row>
    <row r="13" spans="1:38" ht="82.5" customHeight="1">
      <c r="A13" s="162"/>
      <c r="B13" s="162"/>
      <c r="C13" s="162"/>
      <c r="D13" s="162"/>
      <c r="E13" s="162"/>
      <c r="F13" s="162"/>
      <c r="G13" s="162"/>
      <c r="H13" s="162"/>
      <c r="I13" s="162"/>
      <c r="J13" s="162"/>
      <c r="K13" s="162"/>
      <c r="L13" s="162"/>
      <c r="M13" s="162"/>
      <c r="N13" s="162"/>
      <c r="O13" s="162"/>
      <c r="P13" s="162"/>
      <c r="Q13" s="162"/>
      <c r="R13" s="162"/>
      <c r="S13" s="162"/>
      <c r="T13" s="162"/>
      <c r="U13" s="162"/>
    </row>
    <row r="14" spans="1:38" ht="6" customHeight="1">
      <c r="A14" s="162"/>
      <c r="B14" s="162"/>
      <c r="C14" s="162"/>
      <c r="D14" s="162"/>
      <c r="E14" s="162"/>
      <c r="F14" s="162"/>
      <c r="G14" s="162"/>
      <c r="H14" s="162"/>
      <c r="I14" s="162"/>
      <c r="J14" s="162"/>
      <c r="K14" s="162"/>
      <c r="L14" s="162"/>
      <c r="M14" s="162"/>
      <c r="N14" s="162"/>
      <c r="O14" s="162"/>
      <c r="P14" s="162"/>
      <c r="Q14" s="162"/>
      <c r="R14" s="162"/>
      <c r="S14" s="162"/>
      <c r="T14" s="162"/>
      <c r="U14" s="162"/>
    </row>
    <row r="15" spans="1:38" ht="30.75" customHeight="1">
      <c r="A15" s="162"/>
      <c r="B15" s="162"/>
      <c r="C15" s="162"/>
      <c r="D15" s="162"/>
      <c r="E15" s="162"/>
      <c r="F15" s="162"/>
      <c r="G15" s="162"/>
      <c r="H15" s="162"/>
      <c r="I15" s="162"/>
      <c r="J15" s="162"/>
      <c r="K15" s="162"/>
      <c r="L15" s="162"/>
      <c r="M15" s="162"/>
      <c r="N15" s="162"/>
      <c r="O15" s="162"/>
      <c r="P15" s="162"/>
      <c r="Q15" s="162"/>
      <c r="R15" s="162"/>
      <c r="S15" s="162"/>
      <c r="T15" s="162"/>
      <c r="U15" s="162"/>
    </row>
    <row r="16" spans="1:38" ht="10.5" customHeight="1">
      <c r="A16" s="162"/>
      <c r="B16" s="162"/>
      <c r="C16" s="162"/>
      <c r="D16" s="162"/>
      <c r="E16" s="162"/>
      <c r="F16" s="162"/>
      <c r="G16" s="162"/>
      <c r="H16" s="162"/>
      <c r="I16" s="162"/>
      <c r="J16" s="162"/>
      <c r="K16" s="162"/>
      <c r="L16" s="162"/>
      <c r="M16" s="162"/>
      <c r="N16" s="162"/>
      <c r="O16" s="162"/>
      <c r="P16" s="162"/>
      <c r="Q16" s="162"/>
      <c r="R16" s="162"/>
      <c r="S16" s="162"/>
      <c r="T16" s="162"/>
      <c r="U16" s="162"/>
    </row>
    <row r="17" spans="1:21" ht="6" customHeight="1">
      <c r="A17" s="162"/>
      <c r="B17" s="162"/>
      <c r="C17" s="162"/>
      <c r="D17" s="162"/>
      <c r="E17" s="162"/>
      <c r="F17" s="162"/>
      <c r="G17" s="162"/>
      <c r="H17" s="162"/>
      <c r="I17" s="162"/>
      <c r="J17" s="162"/>
      <c r="K17" s="162"/>
      <c r="L17" s="162"/>
      <c r="M17" s="162"/>
      <c r="N17" s="162"/>
      <c r="O17" s="162"/>
      <c r="P17" s="162"/>
      <c r="Q17" s="162"/>
      <c r="R17" s="162"/>
      <c r="S17" s="162"/>
      <c r="T17" s="162"/>
      <c r="U17" s="162"/>
    </row>
    <row r="18" spans="1:21" ht="172.5" customHeight="1">
      <c r="A18" s="164"/>
      <c r="B18" s="164"/>
      <c r="C18" s="164"/>
      <c r="D18" s="164"/>
      <c r="E18" s="164"/>
      <c r="F18" s="164"/>
      <c r="G18" s="164"/>
      <c r="H18" s="164"/>
      <c r="I18" s="164"/>
      <c r="J18" s="164"/>
      <c r="K18" s="164"/>
      <c r="L18" s="164"/>
      <c r="M18" s="164"/>
      <c r="N18" s="163"/>
      <c r="O18" s="163"/>
      <c r="P18" s="163"/>
      <c r="Q18" s="163"/>
      <c r="R18" s="163"/>
      <c r="S18" s="163"/>
    </row>
    <row r="19" spans="1:21" ht="11.25" customHeight="1">
      <c r="A19" s="81"/>
      <c r="B19" s="81"/>
      <c r="C19" s="81"/>
      <c r="D19" s="81"/>
      <c r="E19" s="81"/>
      <c r="F19" s="81"/>
      <c r="G19" s="81"/>
      <c r="H19" s="81"/>
      <c r="I19" s="81"/>
      <c r="J19" s="81"/>
      <c r="K19" s="81"/>
      <c r="L19" s="81"/>
      <c r="M19" s="81"/>
      <c r="N19" s="167"/>
      <c r="O19" s="167"/>
      <c r="P19" s="167"/>
      <c r="Q19" s="167"/>
      <c r="R19" s="167"/>
      <c r="S19" s="167"/>
    </row>
    <row r="20" spans="1:21" ht="11.25" customHeight="1">
      <c r="A20" s="78"/>
      <c r="B20" s="163"/>
      <c r="C20" s="163"/>
      <c r="D20" s="163"/>
      <c r="E20" s="163"/>
      <c r="F20" s="163"/>
      <c r="G20" s="163"/>
      <c r="H20" s="163"/>
      <c r="I20" s="163"/>
      <c r="J20" s="163"/>
      <c r="K20" s="163"/>
      <c r="L20" s="163"/>
      <c r="M20" s="163"/>
      <c r="N20" s="163"/>
      <c r="O20" s="163"/>
      <c r="P20" s="163"/>
      <c r="Q20" s="163"/>
      <c r="R20" s="163"/>
      <c r="S20" s="163"/>
    </row>
    <row r="21" spans="1:21" ht="11.25" customHeight="1">
      <c r="A21" s="163"/>
      <c r="B21" s="163"/>
      <c r="C21" s="163"/>
      <c r="D21" s="163"/>
      <c r="E21" s="163"/>
      <c r="F21" s="163"/>
      <c r="G21" s="163"/>
      <c r="H21" s="163"/>
      <c r="I21" s="163"/>
      <c r="J21" s="163"/>
      <c r="K21" s="163"/>
      <c r="L21" s="163"/>
      <c r="M21" s="163"/>
      <c r="N21" s="163"/>
      <c r="O21" s="163"/>
      <c r="P21" s="163"/>
      <c r="Q21" s="163"/>
      <c r="R21" s="163"/>
      <c r="S21" s="163"/>
    </row>
    <row r="22" spans="1:21" ht="11.25" customHeight="1">
      <c r="A22" s="163"/>
      <c r="B22" s="163"/>
      <c r="C22" s="163"/>
      <c r="D22" s="163"/>
      <c r="E22" s="163"/>
      <c r="F22" s="163"/>
      <c r="G22" s="163"/>
      <c r="H22" s="163"/>
      <c r="I22" s="163"/>
      <c r="J22" s="163"/>
      <c r="K22" s="163"/>
      <c r="L22" s="163"/>
      <c r="M22" s="163"/>
      <c r="N22" s="163"/>
      <c r="O22" s="163"/>
      <c r="P22" s="163"/>
      <c r="Q22" s="163"/>
      <c r="R22" s="163"/>
      <c r="S22" s="163"/>
    </row>
    <row r="23" spans="1:21" ht="11.25" customHeight="1">
      <c r="A23" s="78"/>
      <c r="B23" s="81"/>
      <c r="C23" s="81"/>
      <c r="D23" s="81"/>
      <c r="E23" s="81"/>
      <c r="F23" s="81"/>
      <c r="G23" s="81"/>
      <c r="H23" s="81"/>
      <c r="I23" s="81"/>
      <c r="J23" s="81"/>
      <c r="K23" s="81"/>
      <c r="L23" s="81"/>
      <c r="M23" s="81"/>
      <c r="N23" s="81"/>
      <c r="O23" s="81"/>
      <c r="P23" s="81"/>
      <c r="Q23" s="81"/>
      <c r="R23" s="81"/>
      <c r="S23" s="81"/>
    </row>
    <row r="24" spans="1:21" ht="11.25" customHeight="1">
      <c r="A24" s="163"/>
      <c r="B24" s="163"/>
      <c r="C24" s="163"/>
      <c r="D24" s="163"/>
      <c r="E24" s="163"/>
      <c r="F24" s="163"/>
      <c r="G24" s="163"/>
      <c r="H24" s="163"/>
      <c r="I24" s="163"/>
      <c r="J24" s="163"/>
      <c r="K24" s="163"/>
      <c r="L24" s="163"/>
      <c r="M24" s="163"/>
      <c r="N24" s="163"/>
      <c r="O24" s="163"/>
      <c r="P24" s="163"/>
      <c r="Q24" s="163"/>
      <c r="R24" s="163"/>
      <c r="S24" s="163"/>
    </row>
    <row r="25" spans="1:21" ht="11.25" customHeight="1">
      <c r="A25" s="163"/>
      <c r="B25" s="163"/>
      <c r="C25" s="163"/>
      <c r="D25" s="163"/>
      <c r="E25" s="163"/>
      <c r="F25" s="163"/>
      <c r="G25" s="163"/>
      <c r="H25" s="163"/>
      <c r="I25" s="163"/>
      <c r="J25" s="163"/>
      <c r="K25" s="163"/>
      <c r="L25" s="163"/>
      <c r="M25" s="163"/>
      <c r="N25" s="163"/>
      <c r="O25" s="163"/>
      <c r="P25" s="163"/>
      <c r="Q25" s="163"/>
      <c r="R25" s="163"/>
      <c r="S25" s="163"/>
    </row>
    <row r="26" spans="1:21" ht="11.25" customHeight="1">
      <c r="A26" s="82"/>
      <c r="B26" s="82"/>
      <c r="C26" s="82"/>
      <c r="D26" s="82"/>
      <c r="E26" s="82"/>
      <c r="F26" s="82"/>
      <c r="G26" s="82"/>
      <c r="H26" s="82"/>
      <c r="I26" s="82"/>
      <c r="J26" s="82"/>
      <c r="K26" s="82"/>
      <c r="L26" s="82"/>
      <c r="M26" s="82"/>
      <c r="N26" s="82"/>
      <c r="O26" s="82"/>
      <c r="P26" s="82"/>
      <c r="Q26" s="82"/>
      <c r="R26" s="82"/>
      <c r="S26" s="82"/>
    </row>
    <row r="27" spans="1:21" ht="11.25" customHeight="1">
      <c r="A27" s="78"/>
      <c r="B27" s="81"/>
      <c r="C27" s="81"/>
      <c r="D27" s="81"/>
      <c r="E27" s="81"/>
      <c r="F27" s="81"/>
      <c r="G27" s="81"/>
      <c r="H27" s="81"/>
      <c r="I27" s="81"/>
      <c r="J27" s="81"/>
      <c r="K27" s="81"/>
      <c r="L27" s="81"/>
      <c r="M27" s="81"/>
      <c r="N27" s="81"/>
      <c r="O27" s="81"/>
      <c r="P27" s="81"/>
      <c r="Q27" s="81"/>
      <c r="R27" s="81"/>
      <c r="S27" s="81"/>
    </row>
    <row r="28" spans="1:21" ht="11.25" customHeight="1">
      <c r="A28" s="197"/>
      <c r="B28" s="197"/>
      <c r="C28" s="197"/>
      <c r="D28" s="197"/>
      <c r="E28" s="197"/>
      <c r="F28" s="197"/>
      <c r="G28" s="197"/>
      <c r="H28" s="197"/>
      <c r="I28" s="197"/>
      <c r="J28" s="197"/>
      <c r="K28" s="197"/>
      <c r="L28" s="197"/>
      <c r="M28" s="197"/>
      <c r="N28" s="197"/>
      <c r="O28" s="197"/>
      <c r="P28" s="197"/>
      <c r="Q28" s="197"/>
      <c r="R28" s="197"/>
      <c r="S28" s="197"/>
    </row>
    <row r="29" spans="1:21" ht="11.25" customHeight="1">
      <c r="A29" s="197"/>
      <c r="B29" s="197"/>
      <c r="C29" s="197"/>
      <c r="D29" s="197"/>
      <c r="E29" s="197"/>
      <c r="F29" s="197"/>
      <c r="G29" s="197"/>
      <c r="H29" s="197"/>
      <c r="I29" s="197"/>
      <c r="J29" s="197"/>
      <c r="K29" s="197"/>
      <c r="L29" s="197"/>
      <c r="M29" s="197"/>
      <c r="N29" s="197"/>
      <c r="O29" s="197"/>
      <c r="P29" s="197"/>
      <c r="Q29" s="197"/>
      <c r="R29" s="197"/>
      <c r="S29" s="197"/>
    </row>
    <row r="30" spans="1:21" ht="11.25" customHeight="1">
      <c r="A30" s="197"/>
      <c r="B30" s="197"/>
      <c r="C30" s="197"/>
      <c r="D30" s="197"/>
      <c r="E30" s="197"/>
      <c r="F30" s="197"/>
      <c r="G30" s="197"/>
      <c r="H30" s="197"/>
      <c r="I30" s="197"/>
      <c r="J30" s="197"/>
      <c r="K30" s="197"/>
      <c r="L30" s="197"/>
      <c r="M30" s="197"/>
      <c r="N30" s="197"/>
      <c r="O30" s="197"/>
      <c r="P30" s="197"/>
      <c r="Q30" s="197"/>
      <c r="R30" s="197"/>
      <c r="S30" s="197"/>
    </row>
    <row r="31" spans="1:21" ht="11.25" customHeight="1">
      <c r="A31" s="197"/>
      <c r="B31" s="197"/>
      <c r="C31" s="197"/>
      <c r="D31" s="197"/>
      <c r="E31" s="197"/>
      <c r="F31" s="197"/>
      <c r="G31" s="197"/>
      <c r="H31" s="197"/>
      <c r="I31" s="197"/>
      <c r="J31" s="197"/>
      <c r="K31" s="197"/>
      <c r="L31" s="197"/>
      <c r="M31" s="197"/>
      <c r="N31" s="197"/>
      <c r="O31" s="197"/>
      <c r="P31" s="197"/>
      <c r="Q31" s="197"/>
      <c r="R31" s="197"/>
      <c r="S31" s="197"/>
    </row>
    <row r="32" spans="1:21" ht="11.25" customHeight="1">
      <c r="A32" s="197"/>
      <c r="B32" s="197"/>
      <c r="C32" s="197"/>
      <c r="D32" s="197"/>
      <c r="E32" s="197"/>
      <c r="F32" s="197"/>
      <c r="G32" s="197"/>
      <c r="H32" s="197"/>
      <c r="I32" s="197"/>
      <c r="J32" s="197"/>
      <c r="K32" s="197"/>
      <c r="L32" s="197"/>
      <c r="M32" s="197"/>
      <c r="N32" s="197"/>
      <c r="O32" s="197"/>
      <c r="P32" s="197"/>
      <c r="Q32" s="197"/>
      <c r="R32" s="197"/>
      <c r="S32" s="197"/>
    </row>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spans="3:3" ht="11.25" customHeight="1">
      <c r="C49" s="83"/>
    </row>
    <row r="50" spans="3:3" ht="11.25" customHeight="1">
      <c r="C50" s="84"/>
    </row>
    <row r="51" spans="3:3" ht="11.25" customHeight="1"/>
    <row r="52" spans="3:3" ht="11.25" customHeight="1"/>
    <row r="53" spans="3:3" ht="11.25" customHeight="1"/>
    <row r="54" spans="3:3" ht="11.25" customHeight="1"/>
    <row r="55" spans="3:3" ht="11.25" customHeight="1"/>
    <row r="56" spans="3:3" ht="11.25" customHeight="1"/>
    <row r="57" spans="3:3" ht="11.25" customHeight="1"/>
    <row r="58" spans="3:3" ht="11.25" customHeight="1"/>
    <row r="59" spans="3:3" ht="11.25" customHeight="1"/>
    <row r="60" spans="3:3" ht="11.25" customHeight="1"/>
    <row r="61" spans="3:3" ht="11.25" customHeight="1"/>
    <row r="62" spans="3:3" ht="11.25" customHeight="1"/>
    <row r="63" spans="3:3" ht="11.25" customHeight="1"/>
    <row r="64" spans="3:3"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AK145"/>
  <sheetViews>
    <sheetView zoomScaleNormal="100" workbookViewId="0">
      <selection sqref="A1:S1"/>
    </sheetView>
  </sheetViews>
  <sheetFormatPr defaultColWidth="9.33203125" defaultRowHeight="18" customHeight="1"/>
  <cols>
    <col min="1" max="1" width="13.6640625" style="11" customWidth="1"/>
    <col min="2" max="2" width="13.1640625" style="11" customWidth="1"/>
    <col min="3" max="16384" width="9.33203125" style="11"/>
  </cols>
  <sheetData>
    <row r="1" spans="1:37" ht="32.25" customHeight="1">
      <c r="A1" s="196" t="s">
        <v>48</v>
      </c>
      <c r="B1" s="200"/>
      <c r="C1" s="200"/>
      <c r="D1" s="200"/>
      <c r="E1" s="200"/>
      <c r="F1" s="200"/>
      <c r="G1" s="200"/>
      <c r="H1" s="200"/>
      <c r="I1" s="200"/>
      <c r="J1" s="200"/>
      <c r="K1" s="200"/>
      <c r="L1" s="200"/>
      <c r="M1" s="200"/>
      <c r="N1" s="200"/>
      <c r="O1" s="200"/>
      <c r="P1" s="200"/>
      <c r="Q1" s="200"/>
      <c r="R1" s="200"/>
      <c r="S1" s="200"/>
    </row>
    <row r="2" spans="1:37" ht="6" customHeight="1">
      <c r="A2" s="205"/>
      <c r="B2" s="205"/>
      <c r="C2" s="205"/>
      <c r="D2" s="205"/>
      <c r="E2" s="205"/>
      <c r="F2" s="205"/>
      <c r="G2" s="205"/>
      <c r="H2" s="205"/>
      <c r="I2" s="205"/>
      <c r="J2" s="205"/>
      <c r="K2" s="205"/>
      <c r="L2" s="205"/>
    </row>
    <row r="3" spans="1:37" ht="12" customHeight="1">
      <c r="A3" s="62"/>
      <c r="B3" s="86"/>
      <c r="C3" s="67"/>
      <c r="D3" s="67"/>
      <c r="E3" s="67"/>
      <c r="F3" s="67"/>
      <c r="G3" s="67"/>
      <c r="H3" s="67"/>
      <c r="I3" s="67"/>
      <c r="J3" s="67"/>
      <c r="K3" s="67"/>
      <c r="L3" s="67"/>
    </row>
    <row r="4" spans="1:37" ht="45" customHeight="1">
      <c r="A4" s="169" t="s">
        <v>66</v>
      </c>
      <c r="B4" s="81"/>
      <c r="C4" s="201" t="s">
        <v>80</v>
      </c>
      <c r="D4" s="202"/>
      <c r="E4" s="202"/>
      <c r="F4" s="202"/>
      <c r="G4" s="202"/>
      <c r="H4" s="202"/>
      <c r="I4" s="202"/>
      <c r="J4" s="202"/>
      <c r="K4" s="202"/>
      <c r="L4" s="202"/>
      <c r="M4" s="202"/>
      <c r="N4" s="202"/>
      <c r="O4" s="202"/>
      <c r="P4" s="202"/>
      <c r="Q4" s="202"/>
      <c r="R4" s="202"/>
      <c r="S4" s="202"/>
    </row>
    <row r="5" spans="1:37" ht="6" customHeight="1">
      <c r="A5" s="169"/>
      <c r="B5" s="81"/>
      <c r="C5" s="201"/>
      <c r="D5" s="202"/>
      <c r="E5" s="202"/>
      <c r="F5" s="202"/>
      <c r="G5" s="202"/>
      <c r="H5" s="202"/>
      <c r="I5" s="202"/>
      <c r="J5" s="202"/>
      <c r="K5" s="202"/>
      <c r="L5" s="202"/>
      <c r="M5" s="202"/>
      <c r="N5" s="202"/>
      <c r="O5" s="202"/>
      <c r="P5" s="202"/>
      <c r="Q5" s="202"/>
      <c r="R5" s="202"/>
      <c r="S5" s="202"/>
    </row>
    <row r="6" spans="1:37" ht="54.75" customHeight="1">
      <c r="A6" s="169" t="s">
        <v>44</v>
      </c>
      <c r="B6" s="81"/>
      <c r="C6" s="201" t="s">
        <v>63</v>
      </c>
      <c r="D6" s="202"/>
      <c r="E6" s="202"/>
      <c r="F6" s="202"/>
      <c r="G6" s="202"/>
      <c r="H6" s="202"/>
      <c r="I6" s="202"/>
      <c r="J6" s="202"/>
      <c r="K6" s="202"/>
      <c r="L6" s="202"/>
      <c r="M6" s="202"/>
      <c r="N6" s="202"/>
      <c r="O6" s="202"/>
      <c r="P6" s="202"/>
      <c r="Q6" s="202"/>
      <c r="R6" s="202"/>
      <c r="S6" s="202"/>
    </row>
    <row r="7" spans="1:37" ht="6" customHeight="1">
      <c r="A7" s="169"/>
      <c r="B7" s="81"/>
      <c r="C7" s="81"/>
      <c r="D7" s="81"/>
      <c r="E7" s="81"/>
      <c r="F7" s="81"/>
      <c r="G7" s="81"/>
      <c r="H7" s="81"/>
      <c r="I7" s="81"/>
      <c r="J7" s="81"/>
      <c r="K7" s="81"/>
      <c r="L7" s="81"/>
      <c r="M7" s="81"/>
      <c r="N7" s="81"/>
      <c r="O7" s="81"/>
      <c r="P7" s="81"/>
      <c r="Q7" s="81"/>
      <c r="R7" s="81"/>
      <c r="S7" s="81"/>
    </row>
    <row r="8" spans="1:37" ht="45" customHeight="1">
      <c r="A8" s="169" t="s">
        <v>56</v>
      </c>
      <c r="B8" s="81"/>
      <c r="C8" s="201" t="s">
        <v>145</v>
      </c>
      <c r="D8" s="207"/>
      <c r="E8" s="207"/>
      <c r="F8" s="207"/>
      <c r="G8" s="207"/>
      <c r="H8" s="207"/>
      <c r="I8" s="207"/>
      <c r="J8" s="207"/>
      <c r="K8" s="207"/>
      <c r="L8" s="207"/>
      <c r="M8" s="207"/>
      <c r="N8" s="207"/>
      <c r="O8" s="207"/>
      <c r="P8" s="207"/>
      <c r="Q8" s="207"/>
      <c r="R8" s="207"/>
      <c r="S8" s="207"/>
    </row>
    <row r="9" spans="1:37" ht="6" customHeight="1">
      <c r="A9" s="169"/>
      <c r="B9" s="81"/>
      <c r="C9" s="201"/>
      <c r="D9" s="207"/>
      <c r="E9" s="207"/>
      <c r="F9" s="207"/>
      <c r="G9" s="207"/>
      <c r="H9" s="207"/>
      <c r="I9" s="207"/>
      <c r="J9" s="207"/>
      <c r="K9" s="207"/>
      <c r="L9" s="207"/>
      <c r="M9" s="207"/>
      <c r="N9" s="207"/>
      <c r="O9" s="207"/>
      <c r="P9" s="207"/>
      <c r="Q9" s="207"/>
      <c r="R9" s="207"/>
      <c r="S9" s="207"/>
    </row>
    <row r="10" spans="1:37" ht="33" customHeight="1">
      <c r="A10" s="169" t="s">
        <v>64</v>
      </c>
      <c r="B10" s="81"/>
      <c r="C10" s="201" t="s">
        <v>78</v>
      </c>
      <c r="D10" s="202"/>
      <c r="E10" s="202"/>
      <c r="F10" s="202"/>
      <c r="G10" s="202"/>
      <c r="H10" s="202"/>
      <c r="I10" s="202"/>
      <c r="J10" s="202"/>
      <c r="K10" s="202"/>
      <c r="L10" s="202"/>
      <c r="M10" s="202"/>
      <c r="N10" s="202"/>
      <c r="O10" s="202"/>
      <c r="P10" s="202"/>
      <c r="Q10" s="202"/>
      <c r="R10" s="202"/>
      <c r="S10" s="202"/>
    </row>
    <row r="11" spans="1:37" ht="6" customHeight="1">
      <c r="A11" s="169"/>
      <c r="B11" s="81"/>
      <c r="C11" s="81"/>
      <c r="D11" s="81"/>
      <c r="E11" s="81"/>
      <c r="F11" s="81"/>
      <c r="G11" s="81"/>
      <c r="H11" s="81"/>
      <c r="I11" s="81"/>
      <c r="J11" s="81"/>
      <c r="K11" s="81"/>
      <c r="L11" s="81"/>
      <c r="M11" s="81"/>
      <c r="N11" s="81"/>
      <c r="O11" s="81"/>
      <c r="P11" s="81"/>
      <c r="Q11" s="81"/>
      <c r="R11" s="81"/>
      <c r="S11" s="81"/>
    </row>
    <row r="12" spans="1:37" ht="33" customHeight="1">
      <c r="A12" s="169" t="s">
        <v>65</v>
      </c>
      <c r="B12" s="81"/>
      <c r="C12" s="201" t="s">
        <v>79</v>
      </c>
      <c r="D12" s="202"/>
      <c r="E12" s="202"/>
      <c r="F12" s="202"/>
      <c r="G12" s="202"/>
      <c r="H12" s="202"/>
      <c r="I12" s="202"/>
      <c r="J12" s="202"/>
      <c r="K12" s="202"/>
      <c r="L12" s="202"/>
      <c r="M12" s="202"/>
      <c r="N12" s="202"/>
      <c r="O12" s="202"/>
      <c r="P12" s="202"/>
      <c r="Q12" s="202"/>
      <c r="R12" s="202"/>
      <c r="S12" s="202"/>
    </row>
    <row r="13" spans="1:37" ht="6" customHeight="1">
      <c r="A13" s="169"/>
      <c r="B13" s="81"/>
      <c r="C13" s="81"/>
      <c r="D13" s="81"/>
      <c r="E13" s="81"/>
      <c r="F13" s="81"/>
      <c r="G13" s="81"/>
      <c r="H13" s="81"/>
      <c r="I13" s="81"/>
      <c r="J13" s="81"/>
      <c r="K13" s="81"/>
      <c r="L13" s="81"/>
      <c r="M13" s="81"/>
      <c r="N13" s="81"/>
      <c r="O13" s="81"/>
      <c r="P13" s="81"/>
      <c r="Q13" s="81"/>
      <c r="R13" s="81"/>
      <c r="S13" s="81"/>
    </row>
    <row r="14" spans="1:37" ht="27" customHeight="1">
      <c r="A14" s="169" t="s">
        <v>106</v>
      </c>
      <c r="B14" s="81"/>
      <c r="C14" s="201" t="s">
        <v>107</v>
      </c>
      <c r="D14" s="201"/>
      <c r="E14" s="201"/>
      <c r="F14" s="201"/>
      <c r="G14" s="201"/>
      <c r="H14" s="201"/>
      <c r="I14" s="201"/>
      <c r="J14" s="201"/>
      <c r="K14" s="201"/>
      <c r="L14" s="201"/>
      <c r="M14" s="201"/>
      <c r="N14" s="201"/>
      <c r="O14" s="201"/>
      <c r="P14" s="201"/>
      <c r="Q14" s="201"/>
      <c r="R14" s="201"/>
      <c r="S14" s="201"/>
    </row>
    <row r="15" spans="1:37" ht="6" customHeight="1">
      <c r="A15" s="169"/>
      <c r="B15" s="81"/>
      <c r="C15" s="81"/>
      <c r="D15" s="81"/>
      <c r="E15" s="81"/>
      <c r="F15" s="81"/>
      <c r="G15" s="81"/>
      <c r="H15" s="81"/>
      <c r="I15" s="81"/>
      <c r="J15" s="81"/>
      <c r="K15" s="81"/>
      <c r="L15" s="81"/>
      <c r="M15" s="81"/>
      <c r="N15" s="81"/>
      <c r="O15" s="81"/>
      <c r="P15" s="81"/>
      <c r="Q15" s="81"/>
      <c r="R15" s="81"/>
      <c r="S15" s="81"/>
    </row>
    <row r="16" spans="1:37" ht="45.75" customHeight="1">
      <c r="A16" s="169" t="s">
        <v>60</v>
      </c>
      <c r="B16" s="81"/>
      <c r="C16" s="201" t="s">
        <v>153</v>
      </c>
      <c r="D16" s="206"/>
      <c r="E16" s="206"/>
      <c r="F16" s="206"/>
      <c r="G16" s="206"/>
      <c r="H16" s="206"/>
      <c r="I16" s="206"/>
      <c r="J16" s="206"/>
      <c r="K16" s="206"/>
      <c r="L16" s="206"/>
      <c r="M16" s="206"/>
      <c r="N16" s="206"/>
      <c r="O16" s="206"/>
      <c r="P16" s="206"/>
      <c r="Q16" s="206"/>
      <c r="R16" s="206"/>
      <c r="S16" s="206"/>
      <c r="U16" s="198"/>
      <c r="V16" s="199"/>
      <c r="W16" s="199"/>
      <c r="X16" s="199"/>
      <c r="Y16" s="199"/>
      <c r="Z16" s="199"/>
      <c r="AA16" s="199"/>
      <c r="AB16" s="199"/>
      <c r="AC16" s="199"/>
      <c r="AD16" s="199"/>
      <c r="AE16" s="199"/>
      <c r="AF16" s="199"/>
      <c r="AG16" s="199"/>
      <c r="AH16" s="199"/>
      <c r="AI16" s="199"/>
      <c r="AJ16" s="199"/>
      <c r="AK16" s="199"/>
    </row>
    <row r="17" spans="1:20" ht="6" customHeight="1">
      <c r="A17" s="169"/>
      <c r="B17" s="81"/>
      <c r="C17" s="81"/>
      <c r="D17" s="81"/>
      <c r="E17" s="81"/>
      <c r="F17" s="81"/>
      <c r="G17" s="81"/>
      <c r="H17" s="81"/>
      <c r="I17" s="81"/>
      <c r="J17" s="81"/>
      <c r="K17" s="81"/>
      <c r="L17" s="81"/>
      <c r="M17" s="81"/>
      <c r="N17" s="81"/>
      <c r="O17" s="81"/>
      <c r="P17" s="81"/>
      <c r="Q17" s="81"/>
      <c r="R17" s="81"/>
      <c r="S17" s="81"/>
    </row>
    <row r="18" spans="1:20" ht="32.25" customHeight="1">
      <c r="A18" s="169" t="s">
        <v>57</v>
      </c>
      <c r="B18" s="81"/>
      <c r="C18" s="201" t="s">
        <v>71</v>
      </c>
      <c r="D18" s="202"/>
      <c r="E18" s="202"/>
      <c r="F18" s="202"/>
      <c r="G18" s="202"/>
      <c r="H18" s="202"/>
      <c r="I18" s="202"/>
      <c r="J18" s="202"/>
      <c r="K18" s="202"/>
      <c r="L18" s="202"/>
      <c r="M18" s="202"/>
      <c r="N18" s="202"/>
      <c r="O18" s="202"/>
      <c r="P18" s="202"/>
      <c r="Q18" s="202"/>
      <c r="R18" s="202"/>
      <c r="S18" s="202"/>
      <c r="T18" s="101"/>
    </row>
    <row r="19" spans="1:20" ht="6" customHeight="1">
      <c r="A19" s="169"/>
      <c r="B19" s="81"/>
      <c r="C19" s="81"/>
      <c r="D19" s="81"/>
      <c r="E19" s="81"/>
      <c r="F19" s="81"/>
      <c r="G19" s="81"/>
      <c r="H19" s="81"/>
      <c r="I19" s="81"/>
      <c r="J19" s="81"/>
      <c r="K19" s="81"/>
      <c r="L19" s="81"/>
      <c r="M19" s="81"/>
      <c r="N19" s="81"/>
      <c r="O19" s="81"/>
      <c r="P19" s="81"/>
      <c r="Q19" s="81"/>
      <c r="R19" s="81"/>
      <c r="S19" s="81"/>
    </row>
    <row r="20" spans="1:20" ht="15.75" customHeight="1">
      <c r="A20" s="169" t="s">
        <v>68</v>
      </c>
      <c r="B20" s="81"/>
      <c r="C20" s="201" t="s">
        <v>70</v>
      </c>
      <c r="D20" s="207"/>
      <c r="E20" s="207"/>
      <c r="F20" s="207"/>
      <c r="G20" s="207"/>
      <c r="H20" s="207"/>
      <c r="I20" s="207"/>
      <c r="J20" s="207"/>
      <c r="K20" s="207"/>
      <c r="L20" s="207"/>
      <c r="M20" s="207"/>
      <c r="N20" s="207"/>
      <c r="O20" s="207"/>
      <c r="P20" s="207"/>
      <c r="Q20" s="207"/>
      <c r="R20" s="207"/>
      <c r="S20" s="207"/>
    </row>
    <row r="21" spans="1:20" ht="6" customHeight="1">
      <c r="A21" s="169"/>
      <c r="B21" s="81"/>
      <c r="C21" s="81"/>
      <c r="D21" s="81"/>
      <c r="E21" s="81"/>
      <c r="F21" s="81"/>
      <c r="G21" s="81"/>
      <c r="H21" s="81"/>
      <c r="I21" s="81"/>
      <c r="J21" s="81"/>
      <c r="K21" s="81"/>
      <c r="L21" s="81"/>
      <c r="M21" s="81"/>
      <c r="N21" s="81"/>
      <c r="O21" s="81"/>
      <c r="P21" s="81"/>
      <c r="Q21" s="81"/>
      <c r="R21" s="81"/>
      <c r="S21" s="81"/>
    </row>
    <row r="22" spans="1:20" ht="33.75" customHeight="1">
      <c r="A22" s="169" t="s">
        <v>69</v>
      </c>
      <c r="B22" s="81"/>
      <c r="C22" s="201" t="s">
        <v>72</v>
      </c>
      <c r="D22" s="202"/>
      <c r="E22" s="202"/>
      <c r="F22" s="202"/>
      <c r="G22" s="202"/>
      <c r="H22" s="202"/>
      <c r="I22" s="202"/>
      <c r="J22" s="202"/>
      <c r="K22" s="202"/>
      <c r="L22" s="202"/>
      <c r="M22" s="202"/>
      <c r="N22" s="202"/>
      <c r="O22" s="202"/>
      <c r="P22" s="202"/>
      <c r="Q22" s="202"/>
      <c r="R22" s="202"/>
      <c r="S22" s="202"/>
    </row>
    <row r="23" spans="1:20" ht="6" customHeight="1">
      <c r="A23" s="169"/>
      <c r="B23" s="81"/>
      <c r="C23" s="81"/>
      <c r="D23" s="81"/>
      <c r="E23" s="81"/>
      <c r="F23" s="81"/>
      <c r="G23" s="81"/>
      <c r="H23" s="81"/>
      <c r="I23" s="81"/>
      <c r="J23" s="81"/>
      <c r="K23" s="81"/>
      <c r="L23" s="81"/>
      <c r="M23" s="81"/>
      <c r="N23" s="81"/>
      <c r="O23" s="81"/>
      <c r="P23" s="81"/>
      <c r="Q23" s="81"/>
      <c r="R23" s="81"/>
      <c r="S23" s="81"/>
    </row>
    <row r="24" spans="1:20" ht="15.75" customHeight="1">
      <c r="A24" s="169" t="s">
        <v>15</v>
      </c>
      <c r="B24" s="81"/>
      <c r="C24" s="81" t="s">
        <v>58</v>
      </c>
      <c r="D24" s="81"/>
      <c r="E24" s="81"/>
      <c r="F24" s="81"/>
      <c r="G24" s="81"/>
      <c r="H24" s="81"/>
      <c r="I24" s="81"/>
      <c r="J24" s="81"/>
      <c r="K24" s="81"/>
      <c r="L24" s="81"/>
      <c r="M24" s="81"/>
      <c r="N24" s="81"/>
      <c r="O24" s="81"/>
      <c r="P24" s="81"/>
      <c r="Q24" s="81"/>
      <c r="R24" s="81"/>
      <c r="S24" s="81"/>
    </row>
    <row r="25" spans="1:20" ht="6" customHeight="1">
      <c r="A25" s="88"/>
      <c r="B25" s="81"/>
      <c r="C25" s="81"/>
      <c r="D25" s="81"/>
      <c r="E25" s="81"/>
      <c r="F25" s="81"/>
      <c r="G25" s="81"/>
      <c r="H25" s="81"/>
      <c r="I25" s="81"/>
      <c r="J25" s="81"/>
      <c r="K25" s="81"/>
      <c r="L25" s="81"/>
      <c r="M25" s="81"/>
      <c r="N25" s="81"/>
      <c r="O25" s="81"/>
      <c r="P25" s="81"/>
      <c r="Q25" s="81"/>
      <c r="R25" s="81"/>
      <c r="S25" s="81"/>
    </row>
    <row r="26" spans="1:20" ht="15.75" customHeight="1">
      <c r="A26" s="88" t="s">
        <v>61</v>
      </c>
      <c r="B26" s="81"/>
      <c r="C26" s="81"/>
      <c r="D26" s="81"/>
      <c r="E26" s="81"/>
      <c r="F26" s="81"/>
      <c r="G26" s="81"/>
      <c r="H26" s="81"/>
      <c r="I26" s="81"/>
      <c r="J26" s="81"/>
      <c r="K26" s="81"/>
      <c r="L26" s="81"/>
      <c r="M26" s="81"/>
      <c r="N26" s="81"/>
      <c r="O26" s="81"/>
      <c r="P26" s="81"/>
      <c r="Q26" s="81"/>
      <c r="R26" s="81"/>
      <c r="S26" s="81"/>
    </row>
    <row r="27" spans="1:20" ht="18" customHeight="1">
      <c r="A27" s="203"/>
      <c r="B27" s="204"/>
      <c r="C27" s="204"/>
      <c r="D27" s="204"/>
      <c r="E27" s="204"/>
      <c r="F27" s="204"/>
      <c r="G27" s="204"/>
      <c r="H27" s="204"/>
      <c r="I27" s="204"/>
      <c r="J27" s="204"/>
      <c r="K27" s="204"/>
      <c r="L27" s="204"/>
    </row>
    <row r="28" spans="1:20" ht="11.25" customHeight="1">
      <c r="A28" s="64"/>
      <c r="B28" s="64"/>
      <c r="C28" s="64"/>
      <c r="D28" s="64"/>
      <c r="E28" s="64"/>
      <c r="F28" s="64"/>
      <c r="G28" s="64"/>
      <c r="H28" s="64"/>
      <c r="I28" s="64"/>
      <c r="J28" s="64"/>
      <c r="K28" s="64"/>
      <c r="L28" s="64"/>
      <c r="M28" s="64"/>
      <c r="N28" s="64"/>
      <c r="O28" s="64"/>
      <c r="P28" s="64"/>
      <c r="Q28" s="64"/>
      <c r="R28" s="64"/>
      <c r="S28" s="64"/>
    </row>
    <row r="29" spans="1:20" ht="11.25" customHeight="1"/>
    <row r="30" spans="1:20" ht="11.25" customHeight="1"/>
    <row r="31" spans="1:20" ht="11.25" customHeight="1"/>
    <row r="32" spans="1:20"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sheetData>
  <mergeCells count="16">
    <mergeCell ref="U16:AK16"/>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ED067-0128-46FD-A5F1-F63218B46B6B}">
  <sheetPr codeName="Blad4">
    <pageSetUpPr fitToPage="1"/>
  </sheetPr>
  <dimension ref="A1:T145"/>
  <sheetViews>
    <sheetView zoomScaleNormal="100" workbookViewId="0">
      <selection sqref="A1:S1"/>
    </sheetView>
  </sheetViews>
  <sheetFormatPr defaultColWidth="9.33203125" defaultRowHeight="18" customHeight="1"/>
  <cols>
    <col min="1" max="1" width="14.1640625" style="177" customWidth="1"/>
    <col min="2" max="2" width="24.33203125" style="177" customWidth="1"/>
    <col min="3" max="16384" width="9.33203125" style="177"/>
  </cols>
  <sheetData>
    <row r="1" spans="1:19" ht="32.25" customHeight="1">
      <c r="A1" s="210" t="s">
        <v>154</v>
      </c>
      <c r="B1" s="211"/>
      <c r="C1" s="211"/>
      <c r="D1" s="211"/>
      <c r="E1" s="211"/>
      <c r="F1" s="211"/>
      <c r="G1" s="211"/>
      <c r="H1" s="211"/>
      <c r="I1" s="211"/>
      <c r="J1" s="211"/>
      <c r="K1" s="211"/>
      <c r="L1" s="211"/>
      <c r="M1" s="211"/>
      <c r="N1" s="211"/>
      <c r="O1" s="211"/>
      <c r="P1" s="211"/>
      <c r="Q1" s="211"/>
      <c r="R1" s="211"/>
      <c r="S1" s="211"/>
    </row>
    <row r="2" spans="1:19" ht="6" customHeight="1"/>
    <row r="3" spans="1:19" ht="12" customHeight="1"/>
    <row r="4" spans="1:19" ht="55.35" customHeight="1">
      <c r="A4" s="178" t="s">
        <v>155</v>
      </c>
      <c r="C4" s="208" t="s">
        <v>156</v>
      </c>
      <c r="D4" s="209"/>
      <c r="E4" s="209"/>
      <c r="F4" s="209"/>
      <c r="G4" s="209"/>
      <c r="H4" s="209"/>
      <c r="I4" s="209"/>
      <c r="J4" s="209"/>
      <c r="K4" s="209"/>
      <c r="L4" s="209"/>
      <c r="M4" s="209"/>
      <c r="N4" s="209"/>
      <c r="O4" s="209"/>
      <c r="P4" s="209"/>
      <c r="Q4" s="209"/>
      <c r="R4" s="209"/>
      <c r="S4" s="209"/>
    </row>
    <row r="5" spans="1:19" ht="6" customHeight="1"/>
    <row r="6" spans="1:19" ht="57" customHeight="1">
      <c r="A6" s="178" t="s">
        <v>157</v>
      </c>
      <c r="C6" s="208" t="s">
        <v>158</v>
      </c>
      <c r="D6" s="209"/>
      <c r="E6" s="209"/>
      <c r="F6" s="209"/>
      <c r="G6" s="209"/>
      <c r="H6" s="209"/>
      <c r="I6" s="209"/>
      <c r="J6" s="209"/>
      <c r="K6" s="209"/>
      <c r="L6" s="209"/>
      <c r="M6" s="209"/>
      <c r="N6" s="209"/>
      <c r="O6" s="209"/>
      <c r="P6" s="209"/>
      <c r="Q6" s="209"/>
      <c r="R6" s="209"/>
      <c r="S6" s="209"/>
    </row>
    <row r="7" spans="1:19" ht="6" customHeight="1"/>
    <row r="8" spans="1:19" ht="45" customHeight="1">
      <c r="A8" s="178" t="s">
        <v>159</v>
      </c>
      <c r="C8" s="208" t="s">
        <v>160</v>
      </c>
      <c r="D8" s="209"/>
      <c r="E8" s="209"/>
      <c r="F8" s="209"/>
      <c r="G8" s="209"/>
      <c r="H8" s="209"/>
      <c r="I8" s="209"/>
      <c r="J8" s="209"/>
      <c r="K8" s="209"/>
      <c r="L8" s="209"/>
      <c r="M8" s="209"/>
      <c r="N8" s="209"/>
      <c r="O8" s="209"/>
      <c r="P8" s="209"/>
      <c r="Q8" s="209"/>
      <c r="R8" s="209"/>
      <c r="S8" s="209"/>
    </row>
    <row r="9" spans="1:19" ht="6" customHeight="1"/>
    <row r="10" spans="1:19" ht="43.35" customHeight="1">
      <c r="A10" s="178" t="s">
        <v>41</v>
      </c>
      <c r="C10" s="208" t="s">
        <v>161</v>
      </c>
      <c r="D10" s="209"/>
      <c r="E10" s="209"/>
      <c r="F10" s="209"/>
      <c r="G10" s="209"/>
      <c r="H10" s="209"/>
      <c r="I10" s="209"/>
      <c r="J10" s="209"/>
      <c r="K10" s="209"/>
      <c r="L10" s="209"/>
      <c r="M10" s="209"/>
      <c r="N10" s="209"/>
      <c r="O10" s="209"/>
      <c r="P10" s="209"/>
      <c r="Q10" s="209"/>
      <c r="R10" s="209"/>
      <c r="S10" s="209"/>
    </row>
    <row r="11" spans="1:19" ht="6" customHeight="1"/>
    <row r="12" spans="1:19" ht="41.1" customHeight="1">
      <c r="A12" s="178" t="s">
        <v>162</v>
      </c>
      <c r="C12" s="208" t="s">
        <v>163</v>
      </c>
      <c r="D12" s="209"/>
      <c r="E12" s="209"/>
      <c r="F12" s="209"/>
      <c r="G12" s="209"/>
      <c r="H12" s="209"/>
      <c r="I12" s="209"/>
      <c r="J12" s="209"/>
      <c r="K12" s="209"/>
      <c r="L12" s="209"/>
      <c r="M12" s="209"/>
      <c r="N12" s="209"/>
      <c r="O12" s="209"/>
      <c r="P12" s="209"/>
      <c r="Q12" s="209"/>
      <c r="R12" s="209"/>
      <c r="S12" s="209"/>
    </row>
    <row r="13" spans="1:19" ht="6" customHeight="1"/>
    <row r="14" spans="1:19" ht="29.1" customHeight="1">
      <c r="A14" s="178" t="s">
        <v>164</v>
      </c>
      <c r="C14" s="208" t="s">
        <v>165</v>
      </c>
      <c r="D14" s="208"/>
      <c r="E14" s="208"/>
      <c r="F14" s="208"/>
      <c r="G14" s="208"/>
      <c r="H14" s="208"/>
      <c r="I14" s="208"/>
      <c r="J14" s="208"/>
      <c r="K14" s="208"/>
      <c r="L14" s="208"/>
      <c r="M14" s="208"/>
      <c r="N14" s="208"/>
      <c r="O14" s="208"/>
      <c r="P14" s="208"/>
      <c r="Q14" s="208"/>
      <c r="R14" s="208"/>
      <c r="S14" s="208"/>
    </row>
    <row r="15" spans="1:19" ht="6" customHeight="1"/>
    <row r="16" spans="1:19" ht="57.6" customHeight="1">
      <c r="A16" s="178" t="s">
        <v>166</v>
      </c>
      <c r="B16" s="179"/>
      <c r="C16" s="208" t="s">
        <v>167</v>
      </c>
      <c r="D16" s="212"/>
      <c r="E16" s="212"/>
      <c r="F16" s="212"/>
      <c r="G16" s="212"/>
      <c r="H16" s="212"/>
      <c r="I16" s="212"/>
      <c r="J16" s="212"/>
      <c r="K16" s="212"/>
      <c r="L16" s="212"/>
      <c r="M16" s="212"/>
      <c r="N16" s="212"/>
      <c r="O16" s="212"/>
      <c r="P16" s="212"/>
      <c r="Q16" s="212"/>
      <c r="R16" s="212"/>
      <c r="S16" s="212"/>
    </row>
    <row r="17" spans="1:20" ht="6" customHeight="1"/>
    <row r="18" spans="1:20" ht="30" customHeight="1">
      <c r="A18" s="178" t="s">
        <v>57</v>
      </c>
      <c r="C18" s="208" t="s">
        <v>168</v>
      </c>
      <c r="D18" s="209"/>
      <c r="E18" s="209"/>
      <c r="F18" s="209"/>
      <c r="G18" s="209"/>
      <c r="H18" s="209"/>
      <c r="I18" s="209"/>
      <c r="J18" s="209"/>
      <c r="K18" s="209"/>
      <c r="L18" s="209"/>
      <c r="M18" s="209"/>
      <c r="N18" s="209"/>
      <c r="O18" s="209"/>
      <c r="P18" s="209"/>
      <c r="Q18" s="209"/>
      <c r="R18" s="209"/>
      <c r="S18" s="209"/>
    </row>
    <row r="19" spans="1:20" ht="6" customHeight="1"/>
    <row r="20" spans="1:20" ht="15.75" customHeight="1">
      <c r="A20" s="178" t="s">
        <v>169</v>
      </c>
      <c r="C20" s="208" t="s">
        <v>170</v>
      </c>
      <c r="D20" s="209"/>
      <c r="E20" s="209"/>
      <c r="F20" s="209"/>
      <c r="G20" s="209"/>
      <c r="H20" s="209"/>
      <c r="I20" s="209"/>
      <c r="J20" s="209"/>
      <c r="K20" s="209"/>
      <c r="L20" s="209"/>
      <c r="M20" s="209"/>
      <c r="N20" s="209"/>
      <c r="O20" s="209"/>
      <c r="P20" s="209"/>
      <c r="Q20" s="209"/>
      <c r="R20" s="209"/>
      <c r="S20" s="209"/>
    </row>
    <row r="21" spans="1:20" ht="6" customHeight="1"/>
    <row r="22" spans="1:20" ht="33.75" customHeight="1">
      <c r="A22" s="178" t="s">
        <v>171</v>
      </c>
      <c r="C22" s="208" t="s">
        <v>172</v>
      </c>
      <c r="D22" s="209"/>
      <c r="E22" s="209"/>
      <c r="F22" s="209"/>
      <c r="G22" s="209"/>
      <c r="H22" s="209"/>
      <c r="I22" s="209"/>
      <c r="J22" s="209"/>
      <c r="K22" s="209"/>
      <c r="L22" s="209"/>
      <c r="M22" s="209"/>
      <c r="N22" s="209"/>
      <c r="O22" s="209"/>
      <c r="P22" s="209"/>
      <c r="Q22" s="209"/>
      <c r="R22" s="209"/>
      <c r="S22" s="209"/>
    </row>
    <row r="23" spans="1:20" ht="6" customHeight="1"/>
    <row r="24" spans="1:20" ht="15.75" customHeight="1">
      <c r="A24" s="178" t="s">
        <v>173</v>
      </c>
      <c r="C24" s="179" t="s">
        <v>174</v>
      </c>
    </row>
    <row r="25" spans="1:20" ht="6" customHeight="1"/>
    <row r="26" spans="1:20" ht="15.75" customHeight="1">
      <c r="A26" s="180" t="s">
        <v>175</v>
      </c>
    </row>
    <row r="28" spans="1:20" ht="11.25" customHeight="1">
      <c r="A28" s="181"/>
      <c r="B28" s="181"/>
      <c r="C28" s="181"/>
      <c r="D28" s="181"/>
      <c r="E28" s="181"/>
      <c r="F28" s="181"/>
      <c r="G28" s="181"/>
      <c r="H28" s="181"/>
      <c r="I28" s="181"/>
      <c r="J28" s="181"/>
      <c r="K28" s="181"/>
      <c r="L28" s="181"/>
      <c r="M28" s="181"/>
      <c r="N28" s="181"/>
      <c r="O28" s="181"/>
      <c r="P28" s="181"/>
      <c r="Q28" s="181"/>
      <c r="R28" s="181"/>
      <c r="S28" s="181"/>
      <c r="T28" s="181"/>
    </row>
    <row r="29" spans="1:20" ht="11.25" customHeight="1"/>
    <row r="30" spans="1:20" ht="11.25" customHeight="1"/>
    <row r="31" spans="1:20" ht="11.25" customHeight="1"/>
    <row r="32" spans="1:20"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sheetData>
  <mergeCells count="11">
    <mergeCell ref="C18:S18"/>
    <mergeCell ref="C20:S20"/>
    <mergeCell ref="C22:S22"/>
    <mergeCell ref="C12:S12"/>
    <mergeCell ref="C14:S14"/>
    <mergeCell ref="C16:S16"/>
    <mergeCell ref="C6:S6"/>
    <mergeCell ref="C8:S8"/>
    <mergeCell ref="C10:S10"/>
    <mergeCell ref="A1:S1"/>
    <mergeCell ref="C4:S4"/>
  </mergeCells>
  <pageMargins left="0.70866141732283472" right="0.70866141732283472" top="0.35433070866141736" bottom="0.35433070866141736"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pageSetUpPr fitToPage="1"/>
  </sheetPr>
  <dimension ref="A1:C12"/>
  <sheetViews>
    <sheetView zoomScaleNormal="100" workbookViewId="0">
      <selection sqref="A1:C1"/>
    </sheetView>
  </sheetViews>
  <sheetFormatPr defaultColWidth="9.33203125" defaultRowHeight="12.75"/>
  <cols>
    <col min="1" max="1" width="5.1640625" style="117" bestFit="1" customWidth="1"/>
    <col min="2" max="2" width="55.5" style="117" customWidth="1"/>
    <col min="3" max="3" width="58.1640625" style="117" customWidth="1"/>
    <col min="4" max="16384" width="9.33203125" style="117"/>
  </cols>
  <sheetData>
    <row r="1" spans="1:3" ht="32.25" customHeight="1">
      <c r="A1" s="213" t="s">
        <v>105</v>
      </c>
      <c r="B1" s="213"/>
      <c r="C1" s="213"/>
    </row>
    <row r="3" spans="1:3">
      <c r="A3" s="124" t="s">
        <v>49</v>
      </c>
      <c r="C3" s="123" t="s">
        <v>104</v>
      </c>
    </row>
    <row r="4" spans="1:3">
      <c r="A4" s="122"/>
    </row>
    <row r="5" spans="1:3" ht="18" customHeight="1">
      <c r="A5" s="119" t="s">
        <v>50</v>
      </c>
      <c r="B5" s="117" t="s">
        <v>103</v>
      </c>
      <c r="C5" s="117" t="s">
        <v>102</v>
      </c>
    </row>
    <row r="6" spans="1:3" ht="18" customHeight="1">
      <c r="A6" s="119" t="s">
        <v>51</v>
      </c>
      <c r="B6" s="117" t="s">
        <v>101</v>
      </c>
      <c r="C6" s="117" t="s">
        <v>100</v>
      </c>
    </row>
    <row r="7" spans="1:3" ht="18" customHeight="1">
      <c r="A7" s="121" t="s">
        <v>62</v>
      </c>
      <c r="B7" s="118" t="s">
        <v>99</v>
      </c>
      <c r="C7" s="117" t="s">
        <v>98</v>
      </c>
    </row>
    <row r="8" spans="1:3" ht="18" customHeight="1">
      <c r="A8" s="120" t="s">
        <v>52</v>
      </c>
      <c r="B8" s="117" t="s">
        <v>97</v>
      </c>
      <c r="C8" s="117" t="s">
        <v>96</v>
      </c>
    </row>
    <row r="9" spans="1:3" ht="18" customHeight="1">
      <c r="A9" s="119" t="s">
        <v>53</v>
      </c>
      <c r="B9" s="118" t="s">
        <v>95</v>
      </c>
      <c r="C9" s="117" t="s">
        <v>94</v>
      </c>
    </row>
    <row r="10" spans="1:3" ht="18" customHeight="1">
      <c r="A10" s="157" t="s">
        <v>54</v>
      </c>
      <c r="B10" s="158" t="s">
        <v>93</v>
      </c>
      <c r="C10" s="159" t="s">
        <v>92</v>
      </c>
    </row>
    <row r="11" spans="1:3" ht="27" customHeight="1">
      <c r="A11" s="125" t="s">
        <v>55</v>
      </c>
      <c r="B11" s="155" t="s">
        <v>91</v>
      </c>
      <c r="C11" s="156" t="s">
        <v>90</v>
      </c>
    </row>
    <row r="12" spans="1:3">
      <c r="A12" s="126"/>
      <c r="B12" s="126"/>
      <c r="C12" s="126"/>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AY33"/>
  <sheetViews>
    <sheetView zoomScaleNormal="100" workbookViewId="0"/>
  </sheetViews>
  <sheetFormatPr defaultColWidth="9.33203125" defaultRowHeight="14.25" outlineLevelCol="1"/>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hidden="1" customWidth="1" outlineLevel="1"/>
    <col min="34" max="34" width="1.5" style="17" hidden="1" customWidth="1" outlineLevel="1"/>
    <col min="35" max="35" width="7.6640625" style="17" hidden="1" customWidth="1" outlineLevel="1"/>
    <col min="36" max="36" width="1.5" style="17" hidden="1" customWidth="1" outlineLevel="1"/>
    <col min="37" max="37" width="7.6640625" style="17" customWidth="1" collapsed="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7.6640625" style="17" customWidth="1"/>
    <col min="46" max="46" width="1.5" style="17" customWidth="1"/>
    <col min="47" max="47" width="7.6640625" style="17" customWidth="1"/>
    <col min="48" max="48" width="1.5" style="17" customWidth="1"/>
    <col min="49" max="49" width="1" style="17" customWidth="1"/>
    <col min="50" max="50" width="32.6640625" style="17" customWidth="1"/>
    <col min="51" max="51" width="10.5" style="17" bestFit="1" customWidth="1"/>
    <col min="52" max="16384" width="9.33203125" style="17"/>
  </cols>
  <sheetData>
    <row r="1" spans="2:51">
      <c r="B1" s="18" t="s">
        <v>111</v>
      </c>
      <c r="AX1" s="100"/>
    </row>
    <row r="2" spans="2:51">
      <c r="B2" s="94" t="s">
        <v>112</v>
      </c>
      <c r="C2" s="18"/>
      <c r="D2" s="19"/>
      <c r="E2" s="19"/>
      <c r="F2" s="19"/>
      <c r="G2" s="19"/>
      <c r="H2" s="19"/>
      <c r="I2" s="19"/>
      <c r="J2" s="19"/>
      <c r="K2" s="19"/>
      <c r="L2" s="19"/>
    </row>
    <row r="3" spans="2:51" ht="6" customHeight="1">
      <c r="B3" s="19"/>
      <c r="C3" s="19"/>
      <c r="D3" s="19"/>
      <c r="E3" s="19"/>
      <c r="F3" s="19"/>
      <c r="G3" s="19"/>
      <c r="H3" s="19"/>
      <c r="I3" s="19"/>
      <c r="J3" s="19"/>
      <c r="K3" s="19"/>
      <c r="L3" s="19"/>
    </row>
    <row r="4" spans="2:51" ht="6" customHeight="1">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1" ht="6" customHeight="1">
      <c r="B5" s="19"/>
      <c r="C5" s="19"/>
      <c r="D5" s="19"/>
      <c r="E5" s="19"/>
      <c r="F5" s="19"/>
      <c r="G5" s="19"/>
      <c r="H5" s="19"/>
      <c r="I5" s="19"/>
      <c r="J5" s="19"/>
      <c r="K5" s="19"/>
      <c r="L5" s="19"/>
    </row>
    <row r="6" spans="2:51" ht="14.25" customHeight="1">
      <c r="B6" s="216" t="s">
        <v>29</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16" t="s">
        <v>27</v>
      </c>
      <c r="AX6" s="216"/>
    </row>
    <row r="7" spans="2:51" ht="6" customHeight="1">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3"/>
      <c r="AT7" s="24"/>
      <c r="AU7" s="23"/>
      <c r="AV7" s="24"/>
      <c r="AW7" s="22"/>
      <c r="AX7" s="22"/>
    </row>
    <row r="8" spans="2:51" ht="6" customHeight="1">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U8" s="14"/>
      <c r="AV8" s="14"/>
      <c r="AW8" s="14"/>
      <c r="AX8" s="14"/>
    </row>
    <row r="9" spans="2:51" ht="10.5" customHeight="1">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50.150031772409463</v>
      </c>
      <c r="AR9" s="72"/>
      <c r="AS9" s="53">
        <v>62.133600889177799</v>
      </c>
      <c r="AT9" s="72"/>
      <c r="AU9" s="53">
        <v>60.622633990640303</v>
      </c>
      <c r="AV9" s="72"/>
      <c r="AW9" s="56"/>
      <c r="AX9" s="14" t="s">
        <v>31</v>
      </c>
      <c r="AY9" s="171"/>
    </row>
    <row r="10" spans="2:51" ht="10.5" customHeight="1">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65.430410650938398</v>
      </c>
      <c r="AR10" s="72"/>
      <c r="AS10" s="53">
        <v>60.240595460800101</v>
      </c>
      <c r="AT10" s="72"/>
      <c r="AU10" s="53">
        <v>64.907120120267081</v>
      </c>
      <c r="AV10" s="72"/>
      <c r="AW10" s="56"/>
      <c r="AX10" s="14" t="s">
        <v>32</v>
      </c>
      <c r="AY10" s="171"/>
    </row>
    <row r="11" spans="2:51" ht="10.5" customHeight="1">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61.753068476445648</v>
      </c>
      <c r="AR11" s="27"/>
      <c r="AS11" s="53">
        <v>58.0766196748908</v>
      </c>
      <c r="AT11" s="27"/>
      <c r="AU11" s="53">
        <v>62.869500481119601</v>
      </c>
      <c r="AV11" s="27"/>
      <c r="AW11" s="56"/>
      <c r="AX11" s="14" t="s">
        <v>33</v>
      </c>
      <c r="AY11" s="171"/>
    </row>
    <row r="12" spans="2:51" ht="10.5" customHeight="1">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66.638624316056408</v>
      </c>
      <c r="AR12" s="27"/>
      <c r="AS12" s="53">
        <v>62.991152370900501</v>
      </c>
      <c r="AT12" s="27"/>
      <c r="AU12" s="53">
        <v>66.258894413227182</v>
      </c>
      <c r="AV12" s="27"/>
      <c r="AW12" s="25"/>
      <c r="AX12" s="14" t="s">
        <v>34</v>
      </c>
      <c r="AY12" s="171"/>
    </row>
    <row r="13" spans="2:51" ht="6" customHeight="1">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9"/>
      <c r="AT13" s="27"/>
      <c r="AU13" s="29"/>
      <c r="AV13" s="27"/>
      <c r="AW13" s="25"/>
      <c r="AX13" s="28"/>
      <c r="AY13" s="171"/>
    </row>
    <row r="14" spans="2:51" ht="11.25" customHeight="1">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4">
        <v>246.49039284230639</v>
      </c>
      <c r="AJ14" s="56"/>
      <c r="AK14" s="55">
        <v>264.6027892673286</v>
      </c>
      <c r="AL14" s="98"/>
      <c r="AM14" s="55">
        <v>169.162998966587</v>
      </c>
      <c r="AN14" s="97"/>
      <c r="AO14" s="55">
        <v>164.49047457386601</v>
      </c>
      <c r="AP14" s="97"/>
      <c r="AQ14" s="55">
        <v>243.9721352158499</v>
      </c>
      <c r="AR14" s="97"/>
      <c r="AS14" s="55">
        <v>243.44196839576918</v>
      </c>
      <c r="AT14" s="97"/>
      <c r="AU14" s="55">
        <v>254.65814900525416</v>
      </c>
      <c r="AV14" s="97"/>
      <c r="AW14" s="25"/>
      <c r="AX14" s="15" t="s">
        <v>28</v>
      </c>
      <c r="AY14" s="171"/>
    </row>
    <row r="15" spans="2:51" ht="6" customHeight="1">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36"/>
      <c r="AT15" s="40"/>
      <c r="AU15" s="36"/>
      <c r="AV15" s="40"/>
      <c r="AW15" s="41"/>
      <c r="AX15" s="35"/>
      <c r="AY15" s="171"/>
    </row>
    <row r="16" spans="2:51" ht="6" customHeight="1">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71"/>
    </row>
    <row r="17" spans="2:51" s="42" customFormat="1" ht="12.75" customHeight="1">
      <c r="B17" s="216" t="s">
        <v>39</v>
      </c>
      <c r="C17" s="216"/>
      <c r="D17" s="216"/>
      <c r="E17" s="218"/>
      <c r="F17" s="218"/>
      <c r="G17" s="218"/>
      <c r="H17" s="218"/>
      <c r="I17" s="218"/>
      <c r="J17" s="218"/>
      <c r="K17" s="218"/>
      <c r="L17" s="218"/>
      <c r="M17" s="218"/>
      <c r="N17" s="218"/>
      <c r="O17" s="218"/>
      <c r="P17" s="218"/>
      <c r="Q17" s="218"/>
      <c r="R17" s="218"/>
      <c r="S17" s="218"/>
      <c r="T17" s="218"/>
      <c r="U17" s="14"/>
      <c r="V17" s="14"/>
      <c r="W17" s="218"/>
      <c r="X17" s="218"/>
      <c r="Y17" s="218"/>
      <c r="Z17" s="218"/>
      <c r="AA17" s="214"/>
      <c r="AB17" s="214"/>
      <c r="AC17" s="219"/>
      <c r="AD17" s="214"/>
      <c r="AE17" s="214"/>
      <c r="AF17" s="214"/>
      <c r="AG17" s="13"/>
      <c r="AH17" s="13"/>
      <c r="AI17" s="13"/>
      <c r="AJ17" s="13"/>
      <c r="AK17" s="13"/>
      <c r="AL17" s="13"/>
      <c r="AM17" s="214"/>
      <c r="AN17" s="214"/>
      <c r="AO17" s="214"/>
      <c r="AP17" s="214"/>
      <c r="AQ17" s="214"/>
      <c r="AR17" s="214"/>
      <c r="AS17" s="13"/>
      <c r="AT17" s="13"/>
      <c r="AU17" s="214"/>
      <c r="AV17" s="214"/>
      <c r="AW17" s="216" t="s">
        <v>41</v>
      </c>
      <c r="AX17" s="216"/>
      <c r="AY17" s="171"/>
    </row>
    <row r="18" spans="2:51" s="42" customFormat="1" ht="12.75" customHeight="1">
      <c r="B18" s="216" t="s">
        <v>46</v>
      </c>
      <c r="C18" s="216"/>
      <c r="D18" s="216"/>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13"/>
      <c r="AT18" s="13"/>
      <c r="AU18" s="13"/>
      <c r="AV18" s="13"/>
      <c r="AW18" s="216" t="s">
        <v>47</v>
      </c>
      <c r="AX18" s="216"/>
      <c r="AY18" s="171"/>
    </row>
    <row r="19" spans="2:51" s="42" customFormat="1" ht="6" customHeight="1">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13"/>
      <c r="AT19" s="13"/>
      <c r="AU19" s="13"/>
      <c r="AV19" s="13"/>
      <c r="AW19" s="43"/>
      <c r="AX19" s="43"/>
      <c r="AY19" s="171"/>
    </row>
    <row r="20" spans="2:51" ht="4.5" customHeight="1">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171"/>
    </row>
    <row r="21" spans="2:51" ht="10.5" customHeight="1">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2462.7347282753299</v>
      </c>
      <c r="AR21" s="72"/>
      <c r="AS21" s="53">
        <v>3234.4305511999687</v>
      </c>
      <c r="AT21" s="72"/>
      <c r="AU21" s="53">
        <v>3107.7573481248992</v>
      </c>
      <c r="AV21" s="72"/>
      <c r="AW21" s="56"/>
      <c r="AX21" s="14" t="s">
        <v>31</v>
      </c>
      <c r="AY21" s="171"/>
    </row>
    <row r="22" spans="2:51" ht="10.5" customHeight="1">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3524.434308361941</v>
      </c>
      <c r="AR22" s="72"/>
      <c r="AS22" s="53">
        <v>3342.9551562719557</v>
      </c>
      <c r="AT22" s="72"/>
      <c r="AU22" s="53">
        <v>3468.3786438343391</v>
      </c>
      <c r="AV22" s="72"/>
      <c r="AW22" s="56"/>
      <c r="AX22" s="14" t="s">
        <v>32</v>
      </c>
      <c r="AY22" s="171"/>
    </row>
    <row r="23" spans="2:51" ht="10.5" customHeight="1">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3481.3798919846813</v>
      </c>
      <c r="AR23" s="27"/>
      <c r="AS23" s="53">
        <v>3381.8083733298135</v>
      </c>
      <c r="AT23" s="27"/>
      <c r="AU23" s="53">
        <v>3615.5128645058903</v>
      </c>
      <c r="AV23" s="27"/>
      <c r="AW23" s="56"/>
      <c r="AX23" s="14" t="s">
        <v>33</v>
      </c>
      <c r="AY23" s="171"/>
    </row>
    <row r="24" spans="2:51" ht="10.5" customHeight="1">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3410.6137529380485</v>
      </c>
      <c r="AR24" s="27"/>
      <c r="AS24" s="53">
        <v>3349.1456171982613</v>
      </c>
      <c r="AT24" s="27"/>
      <c r="AU24" s="53">
        <v>3532.3370074739428</v>
      </c>
      <c r="AV24" s="27"/>
      <c r="AW24" s="25"/>
      <c r="AX24" s="14" t="s">
        <v>34</v>
      </c>
      <c r="AY24" s="171"/>
    </row>
    <row r="25" spans="2:51" ht="6" customHeight="1">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2"/>
      <c r="AJ25" s="27"/>
      <c r="AK25" s="27"/>
      <c r="AL25" s="27"/>
      <c r="AM25" s="29"/>
      <c r="AN25" s="27"/>
      <c r="AO25" s="29"/>
      <c r="AP25" s="27"/>
      <c r="AQ25" s="29"/>
      <c r="AR25" s="27"/>
      <c r="AS25" s="29"/>
      <c r="AT25" s="27"/>
      <c r="AU25" s="29"/>
      <c r="AV25" s="27"/>
      <c r="AW25" s="25"/>
      <c r="AX25" s="28"/>
      <c r="AY25" s="171"/>
    </row>
    <row r="26" spans="2:51" ht="11.25" customHeight="1">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4">
        <v>13546.798247255469</v>
      </c>
      <c r="AJ26" s="56"/>
      <c r="AK26" s="55">
        <v>14617.207234120642</v>
      </c>
      <c r="AL26" s="98"/>
      <c r="AM26" s="55">
        <v>8128.7446646915969</v>
      </c>
      <c r="AN26" s="97"/>
      <c r="AO26" s="55">
        <v>8027.4892975501534</v>
      </c>
      <c r="AP26" s="97"/>
      <c r="AQ26" s="55">
        <v>12879.162681559999</v>
      </c>
      <c r="AR26" s="97"/>
      <c r="AS26" s="55">
        <v>13308.339698</v>
      </c>
      <c r="AT26" s="97"/>
      <c r="AU26" s="55">
        <v>13723.985863939071</v>
      </c>
      <c r="AV26" s="97"/>
      <c r="AW26" s="25"/>
      <c r="AX26" s="15" t="s">
        <v>28</v>
      </c>
      <c r="AY26" s="171"/>
    </row>
    <row r="27" spans="2:51" ht="6" customHeight="1">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51"/>
      <c r="AT27" s="51"/>
      <c r="AU27" s="51"/>
      <c r="AV27" s="51"/>
      <c r="AW27" s="23"/>
      <c r="AX27" s="46"/>
    </row>
    <row r="28" spans="2:51" ht="6" customHeight="1">
      <c r="B28" s="28"/>
      <c r="C28" s="28"/>
      <c r="D28" s="28"/>
      <c r="E28" s="29"/>
      <c r="F28" s="29"/>
      <c r="G28" s="29"/>
      <c r="H28" s="29"/>
      <c r="I28" s="29"/>
      <c r="J28" s="29"/>
      <c r="K28" s="29"/>
      <c r="L28" s="29"/>
      <c r="M28" s="29"/>
      <c r="N28" s="29"/>
      <c r="O28" s="29"/>
      <c r="P28" s="29"/>
      <c r="Q28" s="29"/>
      <c r="R28" s="29"/>
      <c r="S28" s="29"/>
      <c r="T28" s="102"/>
      <c r="U28" s="29"/>
      <c r="V28" s="102"/>
      <c r="W28" s="29"/>
      <c r="X28" s="72"/>
      <c r="Y28" s="29"/>
      <c r="Z28" s="72"/>
      <c r="AA28" s="29"/>
      <c r="AB28" s="27"/>
      <c r="AC28" s="29"/>
      <c r="AD28" s="27"/>
      <c r="AE28" s="29"/>
      <c r="AF28" s="27"/>
      <c r="AG28" s="27"/>
      <c r="AH28" s="27"/>
      <c r="AI28" s="27"/>
      <c r="AJ28" s="27"/>
      <c r="AK28" s="27"/>
      <c r="AL28" s="27"/>
      <c r="AM28" s="29"/>
      <c r="AN28" s="27"/>
      <c r="AO28" s="29"/>
      <c r="AP28" s="27"/>
      <c r="AQ28" s="29"/>
      <c r="AR28" s="27"/>
      <c r="AS28" s="27"/>
      <c r="AT28" s="27"/>
      <c r="AU28" s="27"/>
      <c r="AV28" s="27"/>
      <c r="AW28" s="25"/>
      <c r="AX28" s="28"/>
    </row>
    <row r="29" spans="2:51" ht="27.75" customHeight="1">
      <c r="B29" s="217" t="s">
        <v>131</v>
      </c>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row>
    <row r="30" spans="2:51" ht="43.9" customHeight="1">
      <c r="B30" s="215" t="s">
        <v>132</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row>
    <row r="31" spans="2:51" ht="18.75" customHeight="1">
      <c r="B31" s="18"/>
      <c r="C31" s="18"/>
      <c r="D31" s="19"/>
      <c r="E31" s="19"/>
      <c r="F31" s="19"/>
      <c r="G31" s="19"/>
      <c r="H31" s="19"/>
      <c r="I31" s="19"/>
      <c r="J31" s="19"/>
      <c r="K31" s="19"/>
      <c r="L31" s="19"/>
    </row>
    <row r="32" spans="2:51" ht="18.75" customHeight="1">
      <c r="B32" s="18"/>
      <c r="C32" s="18"/>
      <c r="D32" s="19"/>
      <c r="E32" s="19"/>
      <c r="F32" s="19"/>
      <c r="G32" s="19"/>
      <c r="H32" s="19"/>
      <c r="I32" s="19"/>
      <c r="J32" s="19"/>
      <c r="K32" s="19"/>
      <c r="L32" s="19"/>
    </row>
    <row r="33" spans="2:12" ht="18.75" customHeight="1">
      <c r="B33" s="18"/>
      <c r="C33" s="18"/>
      <c r="D33" s="19"/>
      <c r="E33" s="19"/>
      <c r="F33" s="19"/>
      <c r="G33" s="19"/>
      <c r="H33" s="19"/>
      <c r="I33" s="19"/>
      <c r="J33" s="19"/>
      <c r="K33" s="19"/>
      <c r="L33" s="19"/>
    </row>
  </sheetData>
  <mergeCells count="25">
    <mergeCell ref="M17:N17"/>
    <mergeCell ref="AQ17:AR17"/>
    <mergeCell ref="K17:L17"/>
    <mergeCell ref="AM17:AN17"/>
    <mergeCell ref="O17:P17"/>
    <mergeCell ref="W17:X17"/>
    <mergeCell ref="AE17:AF17"/>
    <mergeCell ref="AC17:AD17"/>
    <mergeCell ref="AA17:AB17"/>
    <mergeCell ref="AU17:AV17"/>
    <mergeCell ref="B30:AX30"/>
    <mergeCell ref="B17:D17"/>
    <mergeCell ref="B29:AX29"/>
    <mergeCell ref="AW6:AX6"/>
    <mergeCell ref="B18:D18"/>
    <mergeCell ref="B6:D6"/>
    <mergeCell ref="Q17:R17"/>
    <mergeCell ref="Y17:Z17"/>
    <mergeCell ref="AW17:AX17"/>
    <mergeCell ref="E17:F17"/>
    <mergeCell ref="G17:H17"/>
    <mergeCell ref="I17:J17"/>
    <mergeCell ref="AW18:AX18"/>
    <mergeCell ref="S17:T17"/>
    <mergeCell ref="AO17:AP17"/>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AY31"/>
  <sheetViews>
    <sheetView zoomScaleNormal="100" workbookViewId="0"/>
  </sheetViews>
  <sheetFormatPr defaultColWidth="9.33203125" defaultRowHeight="14.25" outlineLevelCol="1"/>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hidden="1" customWidth="1" outlineLevel="1"/>
    <col min="34" max="34" width="1.5" style="17" hidden="1" customWidth="1" outlineLevel="1"/>
    <col min="35" max="35" width="7.6640625" style="17" hidden="1" customWidth="1" outlineLevel="1"/>
    <col min="36" max="36" width="1.5" style="17" hidden="1" customWidth="1" outlineLevel="1"/>
    <col min="37" max="37" width="7.6640625" style="17" customWidth="1" collapsed="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7.6640625" style="17" customWidth="1"/>
    <col min="46" max="46" width="1.5" style="17" customWidth="1"/>
    <col min="47" max="47" width="7.6640625" style="17" customWidth="1"/>
    <col min="48" max="48" width="1.5" style="17" customWidth="1"/>
    <col min="49" max="49" width="1" style="17" customWidth="1"/>
    <col min="50" max="50" width="32.6640625" style="17" customWidth="1"/>
    <col min="51" max="16384" width="9.33203125" style="17"/>
  </cols>
  <sheetData>
    <row r="1" spans="2:51">
      <c r="B1" s="18" t="s">
        <v>113</v>
      </c>
    </row>
    <row r="2" spans="2:51">
      <c r="B2" s="94" t="s">
        <v>114</v>
      </c>
      <c r="C2" s="18"/>
      <c r="D2" s="19"/>
      <c r="E2" s="19"/>
      <c r="F2" s="19"/>
      <c r="G2" s="19"/>
      <c r="H2" s="19"/>
      <c r="I2" s="19"/>
      <c r="J2" s="19"/>
      <c r="K2" s="19"/>
      <c r="L2" s="19"/>
    </row>
    <row r="3" spans="2:51" ht="6" customHeight="1">
      <c r="B3" s="19"/>
      <c r="C3" s="19"/>
      <c r="D3" s="19"/>
      <c r="E3" s="19"/>
      <c r="F3" s="19"/>
      <c r="G3" s="19"/>
      <c r="H3" s="19"/>
      <c r="I3" s="19"/>
      <c r="J3" s="19"/>
      <c r="K3" s="19"/>
      <c r="L3" s="19"/>
    </row>
    <row r="4" spans="2:51" ht="6" customHeight="1">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1" ht="6" customHeight="1">
      <c r="B5" s="19"/>
      <c r="C5" s="19"/>
      <c r="D5" s="19"/>
      <c r="E5" s="19"/>
      <c r="F5" s="19"/>
      <c r="G5" s="19"/>
      <c r="H5" s="19"/>
      <c r="I5" s="19"/>
      <c r="J5" s="19"/>
      <c r="K5" s="19"/>
      <c r="L5" s="19"/>
    </row>
    <row r="6" spans="2:51" ht="12.75" customHeight="1">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16" t="s">
        <v>38</v>
      </c>
      <c r="AX6" s="216"/>
    </row>
    <row r="7" spans="2:51" ht="12.75" customHeight="1">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1" ht="6" customHeight="1">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1" ht="10.5" customHeight="1">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7"/>
      <c r="AI9" s="53">
        <v>17460.513510073848</v>
      </c>
      <c r="AJ9" s="56"/>
      <c r="AK9" s="53">
        <v>16938.711358396635</v>
      </c>
      <c r="AL9" s="56"/>
      <c r="AM9" s="53">
        <v>17755.323933107415</v>
      </c>
      <c r="AN9" s="27"/>
      <c r="AO9" s="53">
        <v>17221.504836400716</v>
      </c>
      <c r="AP9" s="72"/>
      <c r="AQ9" s="53">
        <v>17565.590456363894</v>
      </c>
      <c r="AR9" s="27"/>
      <c r="AS9" s="53">
        <v>17559.946311719417</v>
      </c>
      <c r="AT9" s="27"/>
      <c r="AU9" s="53">
        <v>13974.310613758291</v>
      </c>
      <c r="AV9" s="27"/>
      <c r="AW9" s="56"/>
      <c r="AX9" s="14" t="s">
        <v>31</v>
      </c>
      <c r="AY9" s="171"/>
    </row>
    <row r="10" spans="2:51" ht="10.5" customHeight="1">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7"/>
      <c r="AI10" s="53">
        <v>16931.206880601752</v>
      </c>
      <c r="AJ10" s="56"/>
      <c r="AK10" s="53">
        <v>17647.492720144724</v>
      </c>
      <c r="AL10" s="56"/>
      <c r="AM10" s="53">
        <v>17283.080879795154</v>
      </c>
      <c r="AN10" s="27"/>
      <c r="AO10" s="53">
        <v>18556.291580651821</v>
      </c>
      <c r="AP10" s="72"/>
      <c r="AQ10" s="53">
        <v>18506.79677548516</v>
      </c>
      <c r="AR10" s="27"/>
      <c r="AS10" s="53">
        <v>16751.954943705521</v>
      </c>
      <c r="AT10" s="27"/>
      <c r="AU10" s="53">
        <v>17927.29540251883</v>
      </c>
      <c r="AV10" s="27"/>
      <c r="AW10" s="56"/>
      <c r="AX10" s="14" t="s">
        <v>32</v>
      </c>
      <c r="AY10" s="171"/>
    </row>
    <row r="11" spans="2:51" ht="10.5" customHeight="1">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7"/>
      <c r="AI11" s="53">
        <v>16884.530411691601</v>
      </c>
      <c r="AJ11" s="56"/>
      <c r="AK11" s="53">
        <v>16553.158702764591</v>
      </c>
      <c r="AL11" s="56"/>
      <c r="AM11" s="53">
        <v>17203.185164073908</v>
      </c>
      <c r="AN11" s="27"/>
      <c r="AO11" s="53">
        <v>18357.009286108037</v>
      </c>
      <c r="AP11" s="27"/>
      <c r="AQ11" s="53">
        <v>17673.480952340873</v>
      </c>
      <c r="AR11" s="27"/>
      <c r="AS11" s="53">
        <v>17142.463136783412</v>
      </c>
      <c r="AT11" s="27"/>
      <c r="AU11" s="53">
        <v>16825.036563547976</v>
      </c>
      <c r="AV11" s="27"/>
      <c r="AW11" s="56"/>
      <c r="AX11" s="14" t="s">
        <v>33</v>
      </c>
      <c r="AY11" s="171"/>
    </row>
    <row r="12" spans="2:51" ht="10.5" customHeight="1">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7"/>
      <c r="AI12" s="53">
        <v>17846.54059264754</v>
      </c>
      <c r="AJ12" s="56"/>
      <c r="AK12" s="53">
        <v>17080.691013870881</v>
      </c>
      <c r="AL12" s="56"/>
      <c r="AM12" s="53">
        <v>17563.40290591439</v>
      </c>
      <c r="AN12" s="27"/>
      <c r="AO12" s="53">
        <v>18323.490214688034</v>
      </c>
      <c r="AP12" s="27"/>
      <c r="AQ12" s="53">
        <v>17195.877128380609</v>
      </c>
      <c r="AR12" s="27"/>
      <c r="AS12" s="53">
        <v>16838.191762581311</v>
      </c>
      <c r="AT12" s="27"/>
      <c r="AU12" s="53">
        <v>17473.665381715207</v>
      </c>
      <c r="AV12" s="27"/>
      <c r="AW12" s="25"/>
      <c r="AX12" s="14" t="s">
        <v>34</v>
      </c>
      <c r="AY12" s="171"/>
    </row>
    <row r="13" spans="2:51" ht="6" customHeight="1">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30"/>
      <c r="AJ13" s="27"/>
      <c r="AK13" s="30"/>
      <c r="AL13" s="27"/>
      <c r="AM13" s="30"/>
      <c r="AN13" s="27"/>
      <c r="AO13" s="30"/>
      <c r="AP13" s="27"/>
      <c r="AQ13" s="30"/>
      <c r="AR13" s="27"/>
      <c r="AS13" s="30"/>
      <c r="AT13" s="27"/>
      <c r="AU13" s="30"/>
      <c r="AV13" s="27"/>
      <c r="AW13" s="25"/>
      <c r="AX13" s="28"/>
      <c r="AY13" s="171"/>
    </row>
    <row r="14" spans="2:51" ht="11.25" customHeight="1">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8"/>
      <c r="AI14" s="55">
        <v>69122.791395014734</v>
      </c>
      <c r="AJ14" s="106"/>
      <c r="AK14" s="55">
        <v>68220.053795176835</v>
      </c>
      <c r="AL14" s="106"/>
      <c r="AM14" s="55">
        <v>69804.992882890874</v>
      </c>
      <c r="AN14" s="97"/>
      <c r="AO14" s="55">
        <v>72458.295917848605</v>
      </c>
      <c r="AP14" s="97"/>
      <c r="AQ14" s="55">
        <v>70941.745312570536</v>
      </c>
      <c r="AR14" s="97"/>
      <c r="AS14" s="55">
        <v>68292.55615478965</v>
      </c>
      <c r="AT14" s="97"/>
      <c r="AU14" s="55">
        <v>66200.307961540311</v>
      </c>
      <c r="AV14" s="97"/>
      <c r="AW14" s="25"/>
      <c r="AX14" s="15" t="s">
        <v>28</v>
      </c>
      <c r="AY14" s="171"/>
    </row>
    <row r="15" spans="2:51" ht="6" customHeight="1">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71"/>
    </row>
    <row r="16" spans="2:51" ht="6" customHeight="1">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71"/>
    </row>
    <row r="17" spans="2:51" s="42" customFormat="1" ht="12.75" customHeight="1">
      <c r="B17" s="216" t="s">
        <v>39</v>
      </c>
      <c r="C17" s="216"/>
      <c r="D17" s="216"/>
      <c r="E17" s="214"/>
      <c r="F17" s="214"/>
      <c r="G17" s="214"/>
      <c r="H17" s="214"/>
      <c r="I17" s="214"/>
      <c r="J17" s="214"/>
      <c r="K17" s="214"/>
      <c r="L17" s="214"/>
      <c r="M17" s="214"/>
      <c r="N17" s="214"/>
      <c r="O17" s="214"/>
      <c r="P17" s="214"/>
      <c r="Q17" s="214"/>
      <c r="R17" s="214"/>
      <c r="S17" s="214"/>
      <c r="T17" s="214"/>
      <c r="U17" s="13"/>
      <c r="V17" s="13"/>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6" t="s">
        <v>41</v>
      </c>
      <c r="AX17" s="216"/>
      <c r="AY17" s="171"/>
    </row>
    <row r="18" spans="2:51" s="42" customFormat="1" ht="12.75" customHeight="1">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20" t="s">
        <v>42</v>
      </c>
      <c r="AX18" s="220"/>
      <c r="AY18" s="171"/>
    </row>
    <row r="19" spans="2:51" ht="4.5" customHeight="1">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71"/>
    </row>
    <row r="20" spans="2:51" ht="10.5" customHeight="1">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7"/>
      <c r="AI20" s="53">
        <v>5686.3454755110461</v>
      </c>
      <c r="AJ20" s="56"/>
      <c r="AK20" s="53">
        <v>5509.7733733097457</v>
      </c>
      <c r="AL20" s="56"/>
      <c r="AM20" s="53">
        <v>5650.9148285538504</v>
      </c>
      <c r="AN20" s="27"/>
      <c r="AO20" s="53">
        <v>5476.4267369067065</v>
      </c>
      <c r="AP20" s="72"/>
      <c r="AQ20" s="53">
        <v>5686.6964366226966</v>
      </c>
      <c r="AR20" s="27"/>
      <c r="AS20" s="53">
        <v>5682.1498505086056</v>
      </c>
      <c r="AT20" s="27"/>
      <c r="AU20" s="53">
        <v>4914.30222228408</v>
      </c>
      <c r="AV20" s="27"/>
      <c r="AW20" s="56"/>
      <c r="AX20" s="14" t="s">
        <v>31</v>
      </c>
      <c r="AY20" s="171"/>
    </row>
    <row r="21" spans="2:51" ht="10.5" customHeight="1">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7"/>
      <c r="AI21" s="53">
        <v>5626.7839197849344</v>
      </c>
      <c r="AJ21" s="56"/>
      <c r="AK21" s="53">
        <v>5641.6115375702657</v>
      </c>
      <c r="AL21" s="56"/>
      <c r="AM21" s="53">
        <v>5500.334091792557</v>
      </c>
      <c r="AN21" s="27"/>
      <c r="AO21" s="53">
        <v>6121.8067353285287</v>
      </c>
      <c r="AP21" s="72"/>
      <c r="AQ21" s="53">
        <v>6134.0999585420732</v>
      </c>
      <c r="AR21" s="27"/>
      <c r="AS21" s="53">
        <v>5474.0694035765991</v>
      </c>
      <c r="AT21" s="27"/>
      <c r="AU21" s="53">
        <v>5769.258092222376</v>
      </c>
      <c r="AV21" s="27"/>
      <c r="AW21" s="56"/>
      <c r="AX21" s="14" t="s">
        <v>32</v>
      </c>
      <c r="AY21" s="171"/>
    </row>
    <row r="22" spans="2:51" ht="10.5" customHeight="1">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7"/>
      <c r="AI22" s="53">
        <v>5577.6340968248132</v>
      </c>
      <c r="AJ22" s="56"/>
      <c r="AK22" s="53">
        <v>5486.3947129451944</v>
      </c>
      <c r="AL22" s="56"/>
      <c r="AM22" s="53">
        <v>5395.986881468436</v>
      </c>
      <c r="AN22" s="27"/>
      <c r="AO22" s="53">
        <v>5996.6876579271739</v>
      </c>
      <c r="AP22" s="27"/>
      <c r="AQ22" s="53">
        <v>5831.9087985798333</v>
      </c>
      <c r="AR22" s="27"/>
      <c r="AS22" s="53">
        <v>5350.838073559883</v>
      </c>
      <c r="AT22" s="27"/>
      <c r="AU22" s="53">
        <v>5291.3159614483056</v>
      </c>
      <c r="AV22" s="27"/>
      <c r="AW22" s="56"/>
      <c r="AX22" s="14" t="s">
        <v>33</v>
      </c>
      <c r="AY22" s="171"/>
    </row>
    <row r="23" spans="2:51" ht="10.5" customHeight="1">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7"/>
      <c r="AI23" s="53">
        <v>5903.542577011006</v>
      </c>
      <c r="AJ23" s="56"/>
      <c r="AK23" s="53">
        <v>5584.2860506688357</v>
      </c>
      <c r="AL23" s="56"/>
      <c r="AM23" s="53">
        <v>5546.6621771997807</v>
      </c>
      <c r="AN23" s="27"/>
      <c r="AO23" s="53">
        <v>5853.9660353245026</v>
      </c>
      <c r="AP23" s="27"/>
      <c r="AQ23" s="53">
        <v>5508.2313792106352</v>
      </c>
      <c r="AR23" s="27"/>
      <c r="AS23" s="53">
        <v>5446.3254175427583</v>
      </c>
      <c r="AT23" s="27"/>
      <c r="AU23" s="53">
        <v>5524.8474936543835</v>
      </c>
      <c r="AV23" s="27"/>
      <c r="AW23" s="25"/>
      <c r="AX23" s="14" t="s">
        <v>34</v>
      </c>
      <c r="AY23" s="171"/>
    </row>
    <row r="24" spans="2:51" ht="6" customHeight="1">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30"/>
      <c r="AJ24" s="27"/>
      <c r="AK24" s="30"/>
      <c r="AL24" s="27"/>
      <c r="AM24" s="30"/>
      <c r="AN24" s="27"/>
      <c r="AO24" s="30"/>
      <c r="AP24" s="27"/>
      <c r="AQ24" s="30"/>
      <c r="AR24" s="27"/>
      <c r="AS24" s="30"/>
      <c r="AT24" s="27"/>
      <c r="AU24" s="30"/>
      <c r="AV24" s="27"/>
      <c r="AW24" s="25"/>
      <c r="AX24" s="28"/>
      <c r="AY24" s="171"/>
    </row>
    <row r="25" spans="2:51" ht="11.25" customHeight="1">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8"/>
      <c r="AI25" s="55">
        <v>22794.306069131799</v>
      </c>
      <c r="AJ25" s="106"/>
      <c r="AK25" s="55">
        <v>22222.065674494042</v>
      </c>
      <c r="AL25" s="106"/>
      <c r="AM25" s="55">
        <v>22093.897979014619</v>
      </c>
      <c r="AN25" s="97"/>
      <c r="AO25" s="55">
        <v>23448.887165486911</v>
      </c>
      <c r="AP25" s="97"/>
      <c r="AQ25" s="55">
        <v>23160.936572955237</v>
      </c>
      <c r="AR25" s="97"/>
      <c r="AS25" s="55">
        <v>21953.382745187846</v>
      </c>
      <c r="AT25" s="97"/>
      <c r="AU25" s="55">
        <v>21499.723769609143</v>
      </c>
      <c r="AV25" s="97"/>
      <c r="AW25" s="25"/>
      <c r="AX25" s="15" t="s">
        <v>28</v>
      </c>
      <c r="AY25" s="171"/>
    </row>
    <row r="26" spans="2:51" ht="6" customHeight="1">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71"/>
    </row>
    <row r="27" spans="2:51" ht="5.25" customHeight="1">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1" ht="18.75" customHeight="1">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row>
    <row r="29" spans="2:51" ht="18.75" customHeight="1">
      <c r="B29" s="18"/>
      <c r="C29" s="18"/>
      <c r="D29" s="19"/>
      <c r="E29" s="19"/>
      <c r="F29" s="19"/>
      <c r="G29" s="19"/>
      <c r="H29" s="19"/>
      <c r="I29" s="19"/>
      <c r="J29" s="19"/>
      <c r="K29" s="19"/>
      <c r="L29" s="19"/>
    </row>
    <row r="30" spans="2:51" ht="18.75" customHeight="1">
      <c r="B30" s="18"/>
      <c r="C30" s="18"/>
      <c r="D30" s="19"/>
      <c r="E30" s="19"/>
      <c r="F30" s="19"/>
      <c r="G30" s="19"/>
      <c r="H30" s="19"/>
      <c r="I30" s="19"/>
      <c r="J30" s="19"/>
      <c r="K30" s="19"/>
      <c r="L30" s="19"/>
      <c r="AS30" s="111"/>
    </row>
    <row r="31" spans="2:51">
      <c r="AS31" s="111"/>
    </row>
  </sheetData>
  <mergeCells count="29">
    <mergeCell ref="B28:AX28"/>
    <mergeCell ref="Y17:Z17"/>
    <mergeCell ref="AA17:AB17"/>
    <mergeCell ref="AC17:AD17"/>
    <mergeCell ref="Q17:R17"/>
    <mergeCell ref="S17:T17"/>
    <mergeCell ref="W17:X17"/>
    <mergeCell ref="I17:J17"/>
    <mergeCell ref="K17:L17"/>
    <mergeCell ref="AW17:AX17"/>
    <mergeCell ref="B18:D18"/>
    <mergeCell ref="AW18:AX18"/>
    <mergeCell ref="AM17:AN17"/>
    <mergeCell ref="AQ17:AR17"/>
    <mergeCell ref="AW6:AX6"/>
    <mergeCell ref="B7:D7"/>
    <mergeCell ref="M17:N17"/>
    <mergeCell ref="AE17:AF17"/>
    <mergeCell ref="B6:D6"/>
    <mergeCell ref="B17:D17"/>
    <mergeCell ref="E17:F17"/>
    <mergeCell ref="G17:H17"/>
    <mergeCell ref="O17:P17"/>
    <mergeCell ref="AO17:AP17"/>
    <mergeCell ref="AG17:AH17"/>
    <mergeCell ref="AI17:AJ17"/>
    <mergeCell ref="AK17:AL17"/>
    <mergeCell ref="AU17:AV17"/>
    <mergeCell ref="AS17:AT17"/>
  </mergeCells>
  <pageMargins left="0.70866141732283472" right="0.70866141732283472" top="0.74803149606299213" bottom="0.74803149606299213" header="0.31496062992125984" footer="0.31496062992125984"/>
  <pageSetup paperSize="9" scale="61"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AY32"/>
  <sheetViews>
    <sheetView zoomScaleNormal="100" workbookViewId="0"/>
  </sheetViews>
  <sheetFormatPr defaultColWidth="9.33203125" defaultRowHeight="14.25" outlineLevelCol="1"/>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hidden="1" customWidth="1" outlineLevel="1"/>
    <col min="34" max="34" width="1.5" style="17" hidden="1" customWidth="1" outlineLevel="1"/>
    <col min="35" max="35" width="7.6640625" style="17" hidden="1" customWidth="1" outlineLevel="1"/>
    <col min="36" max="36" width="1.5" style="17" hidden="1" customWidth="1" outlineLevel="1"/>
    <col min="37" max="37" width="7.6640625" style="17" customWidth="1" collapsed="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7.6640625" style="17" customWidth="1"/>
    <col min="46" max="46" width="1.5" style="17" customWidth="1"/>
    <col min="47" max="47" width="7.6640625" style="17" customWidth="1"/>
    <col min="48" max="48" width="1.5" style="17" customWidth="1"/>
    <col min="49" max="49" width="1" style="17" customWidth="1"/>
    <col min="50" max="50" width="32.6640625" style="17" customWidth="1"/>
    <col min="51" max="16384" width="9.33203125" style="17"/>
  </cols>
  <sheetData>
    <row r="1" spans="2:51">
      <c r="B1" s="18" t="s">
        <v>115</v>
      </c>
      <c r="C1" s="18"/>
      <c r="D1" s="19"/>
      <c r="E1" s="19"/>
      <c r="F1" s="19"/>
      <c r="G1" s="19"/>
      <c r="H1" s="19"/>
      <c r="I1" s="19"/>
      <c r="J1" s="19"/>
      <c r="K1" s="19"/>
      <c r="L1" s="19"/>
    </row>
    <row r="2" spans="2:51">
      <c r="B2" s="94" t="s">
        <v>116</v>
      </c>
      <c r="C2" s="18"/>
      <c r="D2" s="19"/>
      <c r="E2" s="19"/>
      <c r="F2" s="19"/>
      <c r="G2" s="19"/>
      <c r="H2" s="19"/>
      <c r="I2" s="19"/>
      <c r="J2" s="19"/>
      <c r="K2" s="19"/>
      <c r="L2" s="19"/>
    </row>
    <row r="3" spans="2:51" ht="6" customHeight="1">
      <c r="B3" s="19"/>
      <c r="C3" s="19"/>
      <c r="D3" s="19"/>
      <c r="E3" s="19"/>
      <c r="F3" s="19"/>
      <c r="G3" s="19"/>
      <c r="H3" s="19"/>
      <c r="I3" s="19"/>
      <c r="J3" s="19"/>
      <c r="K3" s="19"/>
      <c r="L3" s="19"/>
    </row>
    <row r="4" spans="2:51" ht="6" customHeight="1">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1" ht="6" customHeight="1">
      <c r="B5" s="19"/>
      <c r="C5" s="19"/>
      <c r="D5" s="19"/>
      <c r="E5" s="19"/>
      <c r="F5" s="19"/>
      <c r="G5" s="19"/>
      <c r="H5" s="19"/>
      <c r="I5" s="19"/>
      <c r="J5" s="19"/>
      <c r="K5" s="19"/>
      <c r="L5" s="19"/>
    </row>
    <row r="6" spans="2:51" ht="12.75" customHeight="1">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151</v>
      </c>
      <c r="AT6" s="19"/>
      <c r="AU6" s="70">
        <v>2024</v>
      </c>
      <c r="AV6" s="19"/>
      <c r="AW6" s="216" t="s">
        <v>38</v>
      </c>
      <c r="AX6" s="216"/>
    </row>
    <row r="7" spans="2:51" ht="12.75" customHeight="1">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1" ht="6" customHeight="1">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1" ht="10.5" customHeight="1">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7"/>
      <c r="AI9" s="93">
        <v>10455.0176721814</v>
      </c>
      <c r="AJ9" s="56"/>
      <c r="AK9" s="93">
        <v>10397.83569491474</v>
      </c>
      <c r="AL9" s="27"/>
      <c r="AM9" s="53">
        <v>10776.052325058561</v>
      </c>
      <c r="AN9" s="27"/>
      <c r="AO9" s="53">
        <v>10627.505174132313</v>
      </c>
      <c r="AP9" s="72"/>
      <c r="AQ9" s="53">
        <v>10644.889741564246</v>
      </c>
      <c r="AR9" s="107"/>
      <c r="AS9" s="93">
        <v>10939.359562679776</v>
      </c>
      <c r="AT9" s="27"/>
      <c r="AU9" s="53">
        <v>10646.310613758291</v>
      </c>
      <c r="AV9" s="27"/>
      <c r="AW9" s="56"/>
      <c r="AX9" s="14" t="s">
        <v>31</v>
      </c>
      <c r="AY9" s="171"/>
    </row>
    <row r="10" spans="2:51" ht="10.5" customHeight="1">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7"/>
      <c r="AI10" s="93">
        <v>10388.688552885666</v>
      </c>
      <c r="AJ10" s="56"/>
      <c r="AK10" s="93">
        <v>10306.71276727318</v>
      </c>
      <c r="AL10" s="27"/>
      <c r="AM10" s="53">
        <v>10463.570861472366</v>
      </c>
      <c r="AN10" s="27"/>
      <c r="AO10" s="53">
        <v>11322.801497811573</v>
      </c>
      <c r="AP10" s="72"/>
      <c r="AQ10" s="53">
        <v>11614.140330845104</v>
      </c>
      <c r="AR10" s="107"/>
      <c r="AS10" s="93">
        <v>10636.7332099128</v>
      </c>
      <c r="AT10" s="27"/>
      <c r="AU10" s="53">
        <v>11418.295402518832</v>
      </c>
      <c r="AV10" s="27"/>
      <c r="AW10" s="56"/>
      <c r="AX10" s="14" t="s">
        <v>32</v>
      </c>
      <c r="AY10" s="171"/>
    </row>
    <row r="11" spans="2:51" ht="10.5" customHeight="1">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7"/>
      <c r="AI11" s="93">
        <v>9764.162615513289</v>
      </c>
      <c r="AJ11" s="56"/>
      <c r="AK11" s="93">
        <v>9739.9702921327134</v>
      </c>
      <c r="AL11" s="27"/>
      <c r="AM11" s="53">
        <v>9871.2131282936971</v>
      </c>
      <c r="AN11" s="27"/>
      <c r="AO11" s="53">
        <v>10460.094666456585</v>
      </c>
      <c r="AP11" s="27"/>
      <c r="AQ11" s="53">
        <v>10247.883957890263</v>
      </c>
      <c r="AR11" s="107"/>
      <c r="AS11" s="93">
        <v>10433.412089300145</v>
      </c>
      <c r="AT11" s="27"/>
      <c r="AU11" s="53">
        <v>10455.036563547976</v>
      </c>
      <c r="AV11" s="27"/>
      <c r="AW11" s="56"/>
      <c r="AX11" s="14" t="s">
        <v>33</v>
      </c>
      <c r="AY11" s="171"/>
    </row>
    <row r="12" spans="2:51" ht="10.5" customHeight="1">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7"/>
      <c r="AI12" s="93">
        <v>10478.419554434366</v>
      </c>
      <c r="AJ12" s="56"/>
      <c r="AK12" s="93">
        <v>10170.600040856192</v>
      </c>
      <c r="AL12" s="27"/>
      <c r="AM12" s="53">
        <v>10336.875568066243</v>
      </c>
      <c r="AN12" s="27"/>
      <c r="AO12" s="53">
        <v>10267.436579448138</v>
      </c>
      <c r="AP12" s="27"/>
      <c r="AQ12" s="53">
        <v>9909.4842822709215</v>
      </c>
      <c r="AR12" s="107"/>
      <c r="AS12" s="93">
        <v>10607.051292896942</v>
      </c>
      <c r="AT12" s="27"/>
      <c r="AU12" s="53">
        <v>11032.665381715207</v>
      </c>
      <c r="AV12" s="27"/>
      <c r="AW12" s="25"/>
      <c r="AX12" s="14" t="s">
        <v>34</v>
      </c>
      <c r="AY12" s="171"/>
    </row>
    <row r="13" spans="2:51" ht="6" customHeight="1">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149"/>
      <c r="AJ13" s="27"/>
      <c r="AK13" s="149"/>
      <c r="AL13" s="27"/>
      <c r="AM13" s="30"/>
      <c r="AN13" s="27"/>
      <c r="AO13" s="30"/>
      <c r="AP13" s="27"/>
      <c r="AQ13" s="30"/>
      <c r="AR13" s="107"/>
      <c r="AS13" s="149"/>
      <c r="AT13" s="27"/>
      <c r="AU13" s="30"/>
      <c r="AV13" s="27"/>
      <c r="AW13" s="25"/>
      <c r="AX13" s="28"/>
      <c r="AY13" s="171"/>
    </row>
    <row r="14" spans="2:51" ht="11.25" customHeight="1">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8"/>
      <c r="AI14" s="55">
        <v>41086.288395014722</v>
      </c>
      <c r="AJ14" s="106"/>
      <c r="AK14" s="55">
        <v>40615.118795176822</v>
      </c>
      <c r="AL14" s="97"/>
      <c r="AM14" s="55">
        <v>41447.711882890871</v>
      </c>
      <c r="AN14" s="97"/>
      <c r="AO14" s="55">
        <v>42677.837917848607</v>
      </c>
      <c r="AP14" s="97"/>
      <c r="AQ14" s="55">
        <v>42416.398312570534</v>
      </c>
      <c r="AR14" s="108"/>
      <c r="AS14" s="55">
        <v>42616.556154789665</v>
      </c>
      <c r="AT14" s="97"/>
      <c r="AU14" s="55">
        <v>43552.307961540311</v>
      </c>
      <c r="AV14" s="97"/>
      <c r="AW14" s="25"/>
      <c r="AX14" s="15" t="s">
        <v>28</v>
      </c>
      <c r="AY14" s="171"/>
    </row>
    <row r="15" spans="2:51" ht="6" customHeight="1">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71"/>
    </row>
    <row r="16" spans="2:51" ht="6" customHeight="1">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71"/>
    </row>
    <row r="17" spans="1:51" s="42" customFormat="1" ht="12.75" customHeight="1">
      <c r="A17" s="17"/>
      <c r="B17" s="216" t="s">
        <v>39</v>
      </c>
      <c r="C17" s="216"/>
      <c r="D17" s="216"/>
      <c r="E17" s="214"/>
      <c r="F17" s="214"/>
      <c r="G17" s="214"/>
      <c r="H17" s="214"/>
      <c r="I17" s="214"/>
      <c r="J17" s="214"/>
      <c r="K17" s="214"/>
      <c r="L17" s="214"/>
      <c r="M17" s="214"/>
      <c r="N17" s="214"/>
      <c r="O17" s="214"/>
      <c r="P17" s="214"/>
      <c r="Q17" s="214"/>
      <c r="R17" s="214"/>
      <c r="S17" s="214"/>
      <c r="T17" s="214"/>
      <c r="U17" s="13"/>
      <c r="V17" s="13"/>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6" t="s">
        <v>41</v>
      </c>
      <c r="AX17" s="216"/>
      <c r="AY17" s="171"/>
    </row>
    <row r="18" spans="1:51" s="42" customFormat="1" ht="12.75" customHeight="1">
      <c r="A18" s="17"/>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16" t="s">
        <v>42</v>
      </c>
      <c r="AX18" s="216"/>
      <c r="AY18" s="171"/>
    </row>
    <row r="19" spans="1:51" ht="4.5" customHeight="1">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71"/>
    </row>
    <row r="20" spans="1:51" ht="10.5" customHeight="1">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7"/>
      <c r="AI20" s="93">
        <v>4546.3231187496058</v>
      </c>
      <c r="AJ20" s="56"/>
      <c r="AK20" s="93">
        <v>4407.5044573104142</v>
      </c>
      <c r="AL20" s="27"/>
      <c r="AM20" s="93">
        <v>4519.8281844587209</v>
      </c>
      <c r="AN20" s="27"/>
      <c r="AO20" s="53">
        <v>4412.9950367649117</v>
      </c>
      <c r="AP20" s="72"/>
      <c r="AQ20" s="53">
        <v>4566.3899744806795</v>
      </c>
      <c r="AR20" s="107"/>
      <c r="AS20" s="93">
        <v>4626.1732475885592</v>
      </c>
      <c r="AT20" s="27"/>
      <c r="AU20" s="53">
        <v>4288.30222228408</v>
      </c>
      <c r="AV20" s="27"/>
      <c r="AW20" s="56"/>
      <c r="AX20" s="14" t="s">
        <v>31</v>
      </c>
      <c r="AY20" s="171"/>
    </row>
    <row r="21" spans="1:51" ht="10.5" customHeight="1">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7"/>
      <c r="AI21" s="93">
        <v>4548.6627137980377</v>
      </c>
      <c r="AJ21" s="56"/>
      <c r="AK21" s="93">
        <v>4430.1560629718078</v>
      </c>
      <c r="AL21" s="27"/>
      <c r="AM21" s="93">
        <v>4400.6163192589211</v>
      </c>
      <c r="AN21" s="27"/>
      <c r="AO21" s="53">
        <v>5009.0045783064343</v>
      </c>
      <c r="AP21" s="72"/>
      <c r="AQ21" s="53">
        <v>5017.7343768496876</v>
      </c>
      <c r="AR21" s="107"/>
      <c r="AS21" s="93">
        <v>4471.2784354190098</v>
      </c>
      <c r="AT21" s="27"/>
      <c r="AU21" s="53">
        <v>4698.258092222376</v>
      </c>
      <c r="AV21" s="27"/>
      <c r="AW21" s="56"/>
      <c r="AX21" s="14" t="s">
        <v>32</v>
      </c>
      <c r="AY21" s="171"/>
    </row>
    <row r="22" spans="1:51" ht="10.5" customHeight="1">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7"/>
      <c r="AI22" s="93">
        <v>4368.3081109134419</v>
      </c>
      <c r="AJ22" s="56"/>
      <c r="AK22" s="93">
        <v>4341.9975582756388</v>
      </c>
      <c r="AL22" s="27"/>
      <c r="AM22" s="93">
        <v>4166.8279104445555</v>
      </c>
      <c r="AN22" s="27"/>
      <c r="AO22" s="53">
        <v>4738.4002609516556</v>
      </c>
      <c r="AP22" s="27"/>
      <c r="AQ22" s="53">
        <v>4637.7069619530139</v>
      </c>
      <c r="AR22" s="107"/>
      <c r="AS22" s="93">
        <v>4265.85112440577</v>
      </c>
      <c r="AT22" s="27"/>
      <c r="AU22" s="53">
        <v>4210.3159614483056</v>
      </c>
      <c r="AV22" s="27"/>
      <c r="AW22" s="56"/>
      <c r="AX22" s="14" t="s">
        <v>33</v>
      </c>
      <c r="AY22" s="171"/>
    </row>
    <row r="23" spans="1:51" ht="10.5" customHeight="1">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7"/>
      <c r="AI23" s="93">
        <v>4679.6467282707154</v>
      </c>
      <c r="AJ23" s="56"/>
      <c r="AK23" s="93">
        <v>4427.1341379361847</v>
      </c>
      <c r="AL23" s="27"/>
      <c r="AM23" s="93">
        <v>4351.8897384524253</v>
      </c>
      <c r="AN23" s="27"/>
      <c r="AO23" s="53">
        <v>4585.3736708639117</v>
      </c>
      <c r="AP23" s="27"/>
      <c r="AQ23" s="53">
        <v>4322.7499744718571</v>
      </c>
      <c r="AR23" s="107"/>
      <c r="AS23" s="93">
        <v>4417.4251377745077</v>
      </c>
      <c r="AT23" s="27"/>
      <c r="AU23" s="53">
        <v>4458.8474936543835</v>
      </c>
      <c r="AV23" s="27"/>
      <c r="AW23" s="25"/>
      <c r="AX23" s="14" t="s">
        <v>34</v>
      </c>
      <c r="AY23" s="171"/>
    </row>
    <row r="24" spans="1:51" ht="6" customHeight="1">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149"/>
      <c r="AJ24" s="27"/>
      <c r="AK24" s="149"/>
      <c r="AL24" s="27"/>
      <c r="AM24" s="149"/>
      <c r="AN24" s="27"/>
      <c r="AO24" s="30"/>
      <c r="AP24" s="27"/>
      <c r="AQ24" s="30"/>
      <c r="AR24" s="107"/>
      <c r="AS24" s="149"/>
      <c r="AT24" s="27"/>
      <c r="AU24" s="30"/>
      <c r="AV24" s="27"/>
      <c r="AW24" s="25"/>
      <c r="AX24" s="28"/>
      <c r="AY24" s="171"/>
    </row>
    <row r="25" spans="1:51" ht="11.25" customHeight="1">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8"/>
      <c r="AI25" s="55">
        <v>18142.940671731802</v>
      </c>
      <c r="AJ25" s="106"/>
      <c r="AK25" s="55">
        <v>17606.792216494043</v>
      </c>
      <c r="AL25" s="97"/>
      <c r="AM25" s="55">
        <v>17439.162152614623</v>
      </c>
      <c r="AN25" s="97"/>
      <c r="AO25" s="55">
        <v>18745.773546886914</v>
      </c>
      <c r="AP25" s="97"/>
      <c r="AQ25" s="55">
        <v>18544.581287755238</v>
      </c>
      <c r="AR25" s="108"/>
      <c r="AS25" s="55">
        <v>17780.727945187849</v>
      </c>
      <c r="AT25" s="97"/>
      <c r="AU25" s="55">
        <v>17655.723769609143</v>
      </c>
      <c r="AV25" s="97"/>
      <c r="AW25" s="25"/>
      <c r="AX25" s="15" t="s">
        <v>28</v>
      </c>
      <c r="AY25" s="171"/>
    </row>
    <row r="26" spans="1:51" ht="6" customHeight="1">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71"/>
    </row>
    <row r="27" spans="1:51" ht="6" customHeight="1">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1:51" ht="44.25" customHeight="1">
      <c r="B28" s="217" t="s">
        <v>152</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row>
    <row r="29" spans="1:51" ht="18.75" customHeight="1">
      <c r="B29" s="18"/>
      <c r="C29" s="18"/>
      <c r="D29" s="19"/>
      <c r="E29" s="19"/>
      <c r="F29" s="19"/>
      <c r="G29" s="19"/>
      <c r="H29" s="19"/>
      <c r="I29" s="19"/>
      <c r="J29" s="19"/>
      <c r="K29" s="19"/>
      <c r="L29" s="19"/>
    </row>
    <row r="30" spans="1:51" ht="18.75" customHeight="1">
      <c r="B30" s="18"/>
      <c r="C30" s="18"/>
      <c r="D30" s="19"/>
      <c r="E30" s="19"/>
      <c r="F30" s="19"/>
      <c r="G30" s="19"/>
      <c r="H30" s="19"/>
      <c r="I30" s="19"/>
      <c r="J30" s="19"/>
      <c r="K30" s="19"/>
      <c r="L30" s="19"/>
      <c r="AQ30" s="111"/>
      <c r="AS30" s="111"/>
      <c r="AU30" s="111"/>
    </row>
    <row r="31" spans="1:51" ht="18.75" customHeight="1">
      <c r="B31" s="18"/>
      <c r="C31" s="18"/>
      <c r="D31" s="19"/>
      <c r="E31" s="19"/>
      <c r="F31" s="19"/>
      <c r="G31" s="19"/>
      <c r="H31" s="19"/>
      <c r="I31" s="19"/>
      <c r="J31" s="19"/>
      <c r="K31" s="19"/>
      <c r="L31" s="19"/>
      <c r="AQ31" s="111"/>
      <c r="AS31" s="111"/>
      <c r="AU31" s="111"/>
    </row>
    <row r="32" spans="1:51">
      <c r="AQ32" s="111"/>
      <c r="AS32" s="111"/>
      <c r="AU32" s="111"/>
    </row>
  </sheetData>
  <mergeCells count="29">
    <mergeCell ref="B28:AX28"/>
    <mergeCell ref="B7:D7"/>
    <mergeCell ref="B17:D17"/>
    <mergeCell ref="B6:D6"/>
    <mergeCell ref="E17:F17"/>
    <mergeCell ref="G17:H17"/>
    <mergeCell ref="AW17:AX17"/>
    <mergeCell ref="AE17:AF17"/>
    <mergeCell ref="O17:P17"/>
    <mergeCell ref="B18:D18"/>
    <mergeCell ref="AW6:AX6"/>
    <mergeCell ref="Q17:R17"/>
    <mergeCell ref="S17:T17"/>
    <mergeCell ref="AW18:AX18"/>
    <mergeCell ref="AI17:AJ17"/>
    <mergeCell ref="AK17:AL17"/>
    <mergeCell ref="AU17:AV17"/>
    <mergeCell ref="I17:J17"/>
    <mergeCell ref="M17:N17"/>
    <mergeCell ref="W17:X17"/>
    <mergeCell ref="Y17:Z17"/>
    <mergeCell ref="K17:L17"/>
    <mergeCell ref="AQ17:AR17"/>
    <mergeCell ref="AC17:AD17"/>
    <mergeCell ref="AG17:AH17"/>
    <mergeCell ref="AO17:AP17"/>
    <mergeCell ref="AA17:AB17"/>
    <mergeCell ref="AM17:AN17"/>
    <mergeCell ref="AS17:AT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32</vt:i4>
      </vt:variant>
    </vt:vector>
  </HeadingPairs>
  <TitlesOfParts>
    <vt:vector size="51" baseType="lpstr">
      <vt:lpstr>Titel_Title</vt:lpstr>
      <vt:lpstr>Innehåll_Contents</vt:lpstr>
      <vt:lpstr>Kort om statistiken_In Brief</vt:lpstr>
      <vt:lpstr>Definitioner</vt:lpstr>
      <vt:lpstr>Definitions</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statistiken_In Brief'!Print_Area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Definitions!Utskriftsområde</vt:lpstr>
      <vt:lpstr>'Figur 1'!Utskriftsområde</vt:lpstr>
      <vt:lpstr>'Figur 2'!Utskriftsområde</vt:lpstr>
      <vt:lpstr>'Figur 3'!Utskriftsområde</vt:lpstr>
      <vt:lpstr>'Figur 4'!Utskriftsområde</vt:lpstr>
      <vt:lpstr>Innehåll_Contents!Utskriftsområde</vt:lpstr>
      <vt:lpstr>'Kort om statistiken_In Brief'!Utskriftsområde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Anders Jäder</cp:lastModifiedBy>
  <cp:lastPrinted>2025-02-26T08:39:08Z</cp:lastPrinted>
  <dcterms:created xsi:type="dcterms:W3CDTF">2006-04-04T13:19:40Z</dcterms:created>
  <dcterms:modified xsi:type="dcterms:W3CDTF">2025-03-07T11:20:46Z</dcterms:modified>
</cp:coreProperties>
</file>