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U:\Verksamhetsstöd\Kommunikation\Publikationer\PM\2024\2024-6\"/>
    </mc:Choice>
  </mc:AlternateContent>
  <xr:revisionPtr revIDLastSave="0" documentId="8_{1FF5D751-BC6D-4335-A5F7-844DE5C10F8D}" xr6:coauthVersionLast="47" xr6:coauthVersionMax="47" xr10:uidLastSave="{00000000-0000-0000-0000-000000000000}"/>
  <bookViews>
    <workbookView xWindow="28680" yWindow="-120" windowWidth="25440" windowHeight="15270" tabRatio="952" firstSheet="2" activeTab="2" xr2:uid="{00000000-000D-0000-FFFF-FFFF00000000}"/>
  </bookViews>
  <sheets>
    <sheet name="OLD_Innehåll, Content" sheetId="37" state="hidden" r:id="rId1"/>
    <sheet name="Trafikslag" sheetId="34" state="hidden" r:id="rId2"/>
    <sheet name="Titel_Title" sheetId="97" r:id="rId3"/>
    <sheet name="Innehåll_ Contents" sheetId="96" r:id="rId4"/>
    <sheet name="Definitioner" sheetId="95" r:id="rId5"/>
    <sheet name="Teckenförklaring_ Legends" sheetId="94" r:id="rId6"/>
    <sheet name="Tabell 1.1" sheetId="79" r:id="rId7"/>
    <sheet name="Tabell 1.2" sheetId="80" r:id="rId8"/>
    <sheet name="Tabell 1.3" sheetId="81" r:id="rId9"/>
    <sheet name="Tabell 1.4" sheetId="82" r:id="rId10"/>
    <sheet name="Tabell 2.1" sheetId="100" r:id="rId11"/>
    <sheet name="Tabell 2.3" sheetId="43" r:id="rId12"/>
    <sheet name="Tabell 3.1" sheetId="44" r:id="rId13"/>
    <sheet name="Tabell 3.2" sheetId="58" r:id="rId14"/>
    <sheet name="Tabell 3.3" sheetId="59" r:id="rId15"/>
    <sheet name="Tabell 3.4" sheetId="45" r:id="rId16"/>
    <sheet name="Tabell 4.1" sheetId="102" r:id="rId17"/>
    <sheet name="Tabell 4.2" sheetId="56" r:id="rId18"/>
    <sheet name="Tabell 4.3" sheetId="57" r:id="rId19"/>
    <sheet name="Tabell 4.4" sheetId="47" r:id="rId20"/>
    <sheet name="Tabell 5.1" sheetId="64" r:id="rId21"/>
    <sheet name="Tabell 5.2" sheetId="65" r:id="rId22"/>
    <sheet name="Tabell 5.3" sheetId="66" r:id="rId23"/>
    <sheet name="Tabell 5.4" sheetId="67" r:id="rId24"/>
    <sheet name="Tabell 6.1" sheetId="103" r:id="rId25"/>
    <sheet name="Tabell 6.2" sheetId="48" r:id="rId26"/>
    <sheet name="Tabell 6.3" sheetId="49" r:id="rId27"/>
    <sheet name="Tabell 6.4" sheetId="50" r:id="rId28"/>
    <sheet name="Tabell 7.1" sheetId="104" r:id="rId29"/>
    <sheet name="Tabell 7.2" sheetId="53" r:id="rId30"/>
    <sheet name="Tabell 7.3" sheetId="54" r:id="rId31"/>
    <sheet name="Tabell 7.4" sheetId="55" r:id="rId32"/>
    <sheet name="Tabell 8.1" sheetId="8" r:id="rId33"/>
    <sheet name="Tabell 8.2" sheetId="60" r:id="rId34"/>
    <sheet name="Tabell 8.3" sheetId="61" r:id="rId35"/>
    <sheet name="Tabell 8.4" sheetId="9" r:id="rId36"/>
    <sheet name="Tabell 9.1" sheetId="62" r:id="rId37"/>
    <sheet name="Tabell 9.2" sheetId="91" r:id="rId38"/>
    <sheet name="Tabell 10.1" sheetId="68" r:id="rId39"/>
    <sheet name="Tabell 10.2" sheetId="84" r:id="rId40"/>
    <sheet name="(Avg_utr_start_mål_vikt)" sheetId="83" state="hidden" r:id="rId41"/>
    <sheet name="(Avg_utr_start_mål_SEK)" sheetId="69" state="hidden" r:id="rId42"/>
    <sheet name="(Ank_start_mål_vikt)" sheetId="70" state="hidden" r:id="rId43"/>
    <sheet name="(Ank_start_mål_SEK)" sheetId="85" state="hidden" r:id="rId44"/>
    <sheet name="Tabell 11.1" sheetId="71" r:id="rId45"/>
    <sheet name="Tabell 11.2" sheetId="75" r:id="rId46"/>
    <sheet name="Tabell 11.3" sheetId="105" r:id="rId47"/>
    <sheet name="Tabell 11.4" sheetId="76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10FrC1" localSheetId="2">#REF!</definedName>
    <definedName name="_10FrC1">#REF!</definedName>
    <definedName name="_10FrC2" localSheetId="2">#REF!</definedName>
    <definedName name="_10FrC2">#REF!</definedName>
    <definedName name="_10FrC3" localSheetId="2">#REF!</definedName>
    <definedName name="_10FrC3">#REF!</definedName>
    <definedName name="_10ToC1">#REF!</definedName>
    <definedName name="_10ToC2">#REF!</definedName>
    <definedName name="_10ToC3">#REF!</definedName>
    <definedName name="_11AC1">#REF!</definedName>
    <definedName name="_11AC2">#REF!</definedName>
    <definedName name="_11AC3">#REF!</definedName>
    <definedName name="_11AC4">#REF!</definedName>
    <definedName name="_11AC5">#REF!</definedName>
    <definedName name="_11AC6">#REF!</definedName>
    <definedName name="_11AC7">#REF!</definedName>
    <definedName name="_11BC1">#REF!</definedName>
    <definedName name="_11BC2">#REF!</definedName>
    <definedName name="_11BC3">#REF!</definedName>
    <definedName name="_11BC4">#REF!</definedName>
    <definedName name="_11BC5">#REF!</definedName>
    <definedName name="_11BC6">#REF!</definedName>
    <definedName name="_11BC7">#REF!</definedName>
    <definedName name="_12C1">#REF!</definedName>
    <definedName name="_12C2">#REF!</definedName>
    <definedName name="_12C3">#REF!</definedName>
    <definedName name="_12C4">#REF!</definedName>
    <definedName name="_12C5">#REF!</definedName>
    <definedName name="_12C6">#REF!</definedName>
    <definedName name="_13C1">#REF!</definedName>
    <definedName name="_13C2">#REF!</definedName>
    <definedName name="_13C3">#REF!</definedName>
    <definedName name="_14C1">#REF!</definedName>
    <definedName name="_14C2">#REF!</definedName>
    <definedName name="_14C3">#REF!</definedName>
    <definedName name="_1A18Q1" localSheetId="5">#REF!</definedName>
    <definedName name="_1A18Q1">#REF!</definedName>
    <definedName name="_1A18Q2" localSheetId="5">#REF!</definedName>
    <definedName name="_1A18Q2">#REF!</definedName>
    <definedName name="_1A18Q3" localSheetId="5">#REF!</definedName>
    <definedName name="_1A18Q3">#REF!</definedName>
    <definedName name="_1A18Q4" localSheetId="5">#REF!</definedName>
    <definedName name="_1A18Q4">#REF!</definedName>
    <definedName name="_1A19Q1" localSheetId="5">#REF!</definedName>
    <definedName name="_1A19Q1">#REF!</definedName>
    <definedName name="_1A19Q2" localSheetId="5">#REF!</definedName>
    <definedName name="_1A19Q2">#REF!</definedName>
    <definedName name="_1A19Q3" localSheetId="5">#REF!</definedName>
    <definedName name="_1A19Q3">#REF!</definedName>
    <definedName name="_1A19Q4" localSheetId="5">#REF!</definedName>
    <definedName name="_1A19Q4">#REF!</definedName>
    <definedName name="_1AQPrev1" localSheetId="5">#REF!</definedName>
    <definedName name="_1AQPrev1">#REF!</definedName>
    <definedName name="_1AQPrev2" localSheetId="5">#REF!</definedName>
    <definedName name="_1AQPrev2">#REF!</definedName>
    <definedName name="_1AQPrev3" localSheetId="5">#REF!</definedName>
    <definedName name="_1AQPrev3">#REF!</definedName>
    <definedName name="_1AQThis" localSheetId="5">#REF!</definedName>
    <definedName name="_1AQThis">#REF!</definedName>
    <definedName name="_1B18Q1" localSheetId="5">#REF!</definedName>
    <definedName name="_1B18Q1">#REF!</definedName>
    <definedName name="_1B18Q2" localSheetId="5">#REF!</definedName>
    <definedName name="_1B18Q2">#REF!</definedName>
    <definedName name="_1B18Q3" localSheetId="5">#REF!</definedName>
    <definedName name="_1B18Q3">#REF!</definedName>
    <definedName name="_1B18Q4" localSheetId="5">#REF!</definedName>
    <definedName name="_1B18Q4">#REF!</definedName>
    <definedName name="_1B19Q1" localSheetId="5">#REF!</definedName>
    <definedName name="_1B19Q1">#REF!</definedName>
    <definedName name="_1B19Q2" localSheetId="5">#REF!</definedName>
    <definedName name="_1B19Q2">#REF!</definedName>
    <definedName name="_1B19Q3" localSheetId="5">#REF!</definedName>
    <definedName name="_1B19Q3">#REF!</definedName>
    <definedName name="_1B19Q4" localSheetId="5">#REF!</definedName>
    <definedName name="_1B19Q4">#REF!</definedName>
    <definedName name="_1BQPrev1" localSheetId="5">#REF!</definedName>
    <definedName name="_1BQPrev1">#REF!</definedName>
    <definedName name="_1BQPrev2" localSheetId="5">#REF!</definedName>
    <definedName name="_1BQPrev2">#REF!</definedName>
    <definedName name="_1BQPrev3" localSheetId="5">#REF!</definedName>
    <definedName name="_1BQPrev3">#REF!</definedName>
    <definedName name="_1BQThis" localSheetId="5">#REF!</definedName>
    <definedName name="_1BQThis">#REF!</definedName>
    <definedName name="_1YThis" localSheetId="5">'[1]Tabell 2X'!#REF!</definedName>
    <definedName name="_1YThis">'[1]Tabell 2X'!#REF!</definedName>
    <definedName name="_218Q1" localSheetId="5">#REF!</definedName>
    <definedName name="_218Q1" localSheetId="2">#REF!</definedName>
    <definedName name="_218Q1">#REF!</definedName>
    <definedName name="_218Q2" localSheetId="5">#REF!</definedName>
    <definedName name="_218Q2">#REF!</definedName>
    <definedName name="_218Q3" localSheetId="5">#REF!</definedName>
    <definedName name="_218Q3">#REF!</definedName>
    <definedName name="_218Q4" localSheetId="5">#REF!</definedName>
    <definedName name="_218Q4">#REF!</definedName>
    <definedName name="_219Q1" localSheetId="5">#REF!</definedName>
    <definedName name="_219Q1">#REF!</definedName>
    <definedName name="_219Q2" localSheetId="5">#REF!</definedName>
    <definedName name="_219Q2">#REF!</definedName>
    <definedName name="_219Q3" localSheetId="5">#REF!</definedName>
    <definedName name="_219Q3">#REF!</definedName>
    <definedName name="_219Q4" localSheetId="5">#REF!</definedName>
    <definedName name="_219Q4">#REF!</definedName>
    <definedName name="_2AYThis">#REF!</definedName>
    <definedName name="_2BYThis">#REF!</definedName>
    <definedName name="_2CYThis">#REF!</definedName>
    <definedName name="_2DYThis" localSheetId="5">'[1]Tabell 19'!#REF!</definedName>
    <definedName name="_2DYThis">'[1]Tabell 19'!#REF!</definedName>
    <definedName name="_2QPrev1" localSheetId="5">#REF!</definedName>
    <definedName name="_2QPrev1" localSheetId="2">#REF!</definedName>
    <definedName name="_2QPrev1">#REF!</definedName>
    <definedName name="_2QPrev2" localSheetId="5">#REF!</definedName>
    <definedName name="_2QPrev2">#REF!</definedName>
    <definedName name="_2QPrev3" localSheetId="5">#REF!</definedName>
    <definedName name="_2QPrev3">#REF!</definedName>
    <definedName name="_2QThis" localSheetId="5">#REF!</definedName>
    <definedName name="_2QThis">#REF!</definedName>
    <definedName name="_3AQPrev1C1" localSheetId="5">#REF!</definedName>
    <definedName name="_3AQPrev1C1">#REF!</definedName>
    <definedName name="_3AQPrev1C2" localSheetId="5">#REF!</definedName>
    <definedName name="_3AQPrev1C2">#REF!</definedName>
    <definedName name="_3AQPrev1C3" localSheetId="5">#REF!</definedName>
    <definedName name="_3AQPrev1C3">#REF!</definedName>
    <definedName name="_3AQPrev1C4" localSheetId="5">#REF!</definedName>
    <definedName name="_3AQPrev1C4">#REF!</definedName>
    <definedName name="_3AQPrev1C5" localSheetId="5">#REF!</definedName>
    <definedName name="_3AQPrev1C5">#REF!</definedName>
    <definedName name="_3AQPrev1C6" localSheetId="5">#REF!</definedName>
    <definedName name="_3AQPrev1C6">#REF!</definedName>
    <definedName name="_3AQPrev1C7" localSheetId="5">#REF!</definedName>
    <definedName name="_3AQPrev1C7">#REF!</definedName>
    <definedName name="_3AQPrev1C8" localSheetId="5">#REF!</definedName>
    <definedName name="_3AQPrev1C8">#REF!</definedName>
    <definedName name="_3AQPrev2C1" localSheetId="5">#REF!</definedName>
    <definedName name="_3AQPrev2C1">#REF!</definedName>
    <definedName name="_3AQPrev2C2" localSheetId="5">#REF!</definedName>
    <definedName name="_3AQPrev2C2">#REF!</definedName>
    <definedName name="_3AQPrev2C3" localSheetId="5">#REF!</definedName>
    <definedName name="_3AQPrev2C3">#REF!</definedName>
    <definedName name="_3AQPrev2C4" localSheetId="5">#REF!</definedName>
    <definedName name="_3AQPrev2C4">#REF!</definedName>
    <definedName name="_3AQPrev2C5" localSheetId="5">#REF!</definedName>
    <definedName name="_3AQPrev2C5">#REF!</definedName>
    <definedName name="_3AQPrev2C6" localSheetId="5">#REF!</definedName>
    <definedName name="_3AQPrev2C6">#REF!</definedName>
    <definedName name="_3AQPrev2C7" localSheetId="5">#REF!</definedName>
    <definedName name="_3AQPrev2C7">#REF!</definedName>
    <definedName name="_3AQPrev2C8" localSheetId="5">#REF!</definedName>
    <definedName name="_3AQPrev2C8">#REF!</definedName>
    <definedName name="_3AQPrev3C1" localSheetId="5">#REF!</definedName>
    <definedName name="_3AQPrev3C1">#REF!</definedName>
    <definedName name="_3AQPrev3C2" localSheetId="5">#REF!</definedName>
    <definedName name="_3AQPrev3C2">#REF!</definedName>
    <definedName name="_3AQPrev3C3" localSheetId="5">#REF!</definedName>
    <definedName name="_3AQPrev3C3">#REF!</definedName>
    <definedName name="_3AQPrev3C4" localSheetId="5">#REF!</definedName>
    <definedName name="_3AQPrev3C4">#REF!</definedName>
    <definedName name="_3AQPrev3C5" localSheetId="5">#REF!</definedName>
    <definedName name="_3AQPrev3C5">#REF!</definedName>
    <definedName name="_3AQPrev3C6" localSheetId="5">#REF!</definedName>
    <definedName name="_3AQPrev3C6">#REF!</definedName>
    <definedName name="_3AQPrev3C7" localSheetId="5">#REF!</definedName>
    <definedName name="_3AQPrev3C7">#REF!</definedName>
    <definedName name="_3AQPrev3C8" localSheetId="5">#REF!</definedName>
    <definedName name="_3AQPrev3C8">#REF!</definedName>
    <definedName name="_3AQPrev4C1" localSheetId="5">#REF!</definedName>
    <definedName name="_3AQPrev4C1">#REF!</definedName>
    <definedName name="_3AQPrev4C2" localSheetId="5">#REF!</definedName>
    <definedName name="_3AQPrev4C2">#REF!</definedName>
    <definedName name="_3AQPrev4C3" localSheetId="5">#REF!</definedName>
    <definedName name="_3AQPrev4C3">#REF!</definedName>
    <definedName name="_3AQPrev4C4" localSheetId="5">#REF!</definedName>
    <definedName name="_3AQPrev4C4">#REF!</definedName>
    <definedName name="_3AQPrev4C5" localSheetId="5">#REF!</definedName>
    <definedName name="_3AQPrev4C5">#REF!</definedName>
    <definedName name="_3AQPrev4C6" localSheetId="5">#REF!</definedName>
    <definedName name="_3AQPrev4C6">#REF!</definedName>
    <definedName name="_3AQPrev4C7" localSheetId="5">#REF!</definedName>
    <definedName name="_3AQPrev4C7">#REF!</definedName>
    <definedName name="_3AQPrev4C8" localSheetId="5">#REF!</definedName>
    <definedName name="_3AQPrev4C8">#REF!</definedName>
    <definedName name="_3AQThisC1" localSheetId="5">#REF!</definedName>
    <definedName name="_3AQThisC1">#REF!</definedName>
    <definedName name="_3AQThisC2" localSheetId="5">#REF!</definedName>
    <definedName name="_3AQThisC2">#REF!</definedName>
    <definedName name="_3AQThisC3" localSheetId="5">#REF!</definedName>
    <definedName name="_3AQThisC3">#REF!</definedName>
    <definedName name="_3AQThisC4" localSheetId="5">#REF!</definedName>
    <definedName name="_3AQThisC4">#REF!</definedName>
    <definedName name="_3AQThisC5" localSheetId="5">#REF!</definedName>
    <definedName name="_3AQThisC5">#REF!</definedName>
    <definedName name="_3AQThisC6" localSheetId="5">#REF!</definedName>
    <definedName name="_3AQThisC6">#REF!</definedName>
    <definedName name="_3AQThisC7" localSheetId="5">#REF!</definedName>
    <definedName name="_3AQThisC7">#REF!</definedName>
    <definedName name="_3AQThisC8" localSheetId="5">#REF!</definedName>
    <definedName name="_3AQThisC8">#REF!</definedName>
    <definedName name="_3AYThisC1">#REF!</definedName>
    <definedName name="_3AYThisC2">#REF!</definedName>
    <definedName name="_3AYThisC3">#REF!</definedName>
    <definedName name="_3BQPrev1C1" localSheetId="5">#REF!</definedName>
    <definedName name="_3BQPrev1C1">#REF!</definedName>
    <definedName name="_3BQPrev1C2" localSheetId="5">#REF!</definedName>
    <definedName name="_3BQPrev1C2">#REF!</definedName>
    <definedName name="_3BQPrev1C3" localSheetId="5">#REF!</definedName>
    <definedName name="_3BQPrev1C3">#REF!</definedName>
    <definedName name="_3BQPrev1C4" localSheetId="5">#REF!</definedName>
    <definedName name="_3BQPrev1C4">#REF!</definedName>
    <definedName name="_3BQPrev1C5" localSheetId="5">#REF!</definedName>
    <definedName name="_3BQPrev1C5">#REF!</definedName>
    <definedName name="_3BQPrev1C6" localSheetId="5">#REF!</definedName>
    <definedName name="_3BQPrev1C6">#REF!</definedName>
    <definedName name="_3BQPrev1C7" localSheetId="5">#REF!</definedName>
    <definedName name="_3BQPrev1C7">#REF!</definedName>
    <definedName name="_3BQPrev1C8" localSheetId="5">#REF!</definedName>
    <definedName name="_3BQPrev1C8">#REF!</definedName>
    <definedName name="_3BQPrev2C1" localSheetId="5">#REF!</definedName>
    <definedName name="_3BQPrev2C1">#REF!</definedName>
    <definedName name="_3BQPrev2C2" localSheetId="5">#REF!</definedName>
    <definedName name="_3BQPrev2C2">#REF!</definedName>
    <definedName name="_3BQPrev2C3" localSheetId="5">#REF!</definedName>
    <definedName name="_3BQPrev2C3">#REF!</definedName>
    <definedName name="_3BQPrev2C4" localSheetId="5">#REF!</definedName>
    <definedName name="_3BQPrev2C4">#REF!</definedName>
    <definedName name="_3BQPrev2C5" localSheetId="5">#REF!</definedName>
    <definedName name="_3BQPrev2C5">#REF!</definedName>
    <definedName name="_3BQPrev2C6" localSheetId="5">#REF!</definedName>
    <definedName name="_3BQPrev2C6">#REF!</definedName>
    <definedName name="_3BQPrev2C7" localSheetId="5">#REF!</definedName>
    <definedName name="_3BQPrev2C7">#REF!</definedName>
    <definedName name="_3BQPrev2C8" localSheetId="5">#REF!</definedName>
    <definedName name="_3BQPrev2C8">#REF!</definedName>
    <definedName name="_3BQPrev3C1" localSheetId="5">#REF!</definedName>
    <definedName name="_3BQPrev3C1">#REF!</definedName>
    <definedName name="_3BQPrev3C2" localSheetId="5">#REF!</definedName>
    <definedName name="_3BQPrev3C2">#REF!</definedName>
    <definedName name="_3BQPrev3C3" localSheetId="5">#REF!</definedName>
    <definedName name="_3BQPrev3C3">#REF!</definedName>
    <definedName name="_3BQPrev3C4" localSheetId="5">#REF!</definedName>
    <definedName name="_3BQPrev3C4">#REF!</definedName>
    <definedName name="_3BQPrev3C5" localSheetId="5">#REF!</definedName>
    <definedName name="_3BQPrev3C5">#REF!</definedName>
    <definedName name="_3BQPrev3C6" localSheetId="5">#REF!</definedName>
    <definedName name="_3BQPrev3C6">#REF!</definedName>
    <definedName name="_3BQPrev3C7" localSheetId="5">#REF!</definedName>
    <definedName name="_3BQPrev3C7">#REF!</definedName>
    <definedName name="_3BQPrev3C8" localSheetId="5">#REF!</definedName>
    <definedName name="_3BQPrev3C8">#REF!</definedName>
    <definedName name="_3BQPrev4C1" localSheetId="5">#REF!</definedName>
    <definedName name="_3BQPrev4C1">#REF!</definedName>
    <definedName name="_3BQPrev4C2" localSheetId="5">#REF!</definedName>
    <definedName name="_3BQPrev4C2">#REF!</definedName>
    <definedName name="_3BQPrev4C3" localSheetId="5">#REF!</definedName>
    <definedName name="_3BQPrev4C3">#REF!</definedName>
    <definedName name="_3BQPrev4C4" localSheetId="5">#REF!</definedName>
    <definedName name="_3BQPrev4C4">#REF!</definedName>
    <definedName name="_3BQPrev4C5" localSheetId="5">#REF!</definedName>
    <definedName name="_3BQPrev4C5">#REF!</definedName>
    <definedName name="_3BQPrev4C6" localSheetId="5">#REF!</definedName>
    <definedName name="_3BQPrev4C6">#REF!</definedName>
    <definedName name="_3BQPrev4C7" localSheetId="5">#REF!</definedName>
    <definedName name="_3BQPrev4C7">#REF!</definedName>
    <definedName name="_3BQPrev4C8" localSheetId="5">#REF!</definedName>
    <definedName name="_3BQPrev4C8">#REF!</definedName>
    <definedName name="_3BQThisC1" localSheetId="5">#REF!</definedName>
    <definedName name="_3BQThisC1">#REF!</definedName>
    <definedName name="_3BQThisC2" localSheetId="5">#REF!</definedName>
    <definedName name="_3BQThisC2">#REF!</definedName>
    <definedName name="_3BQThisC3" localSheetId="5">#REF!</definedName>
    <definedName name="_3BQThisC3">#REF!</definedName>
    <definedName name="_3BQThisC4" localSheetId="5">#REF!</definedName>
    <definedName name="_3BQThisC4">#REF!</definedName>
    <definedName name="_3BQThisC5" localSheetId="5">#REF!</definedName>
    <definedName name="_3BQThisC5">#REF!</definedName>
    <definedName name="_3BQThisC6" localSheetId="5">#REF!</definedName>
    <definedName name="_3BQThisC6">#REF!</definedName>
    <definedName name="_3BQThisC7" localSheetId="5">#REF!</definedName>
    <definedName name="_3BQThisC7">#REF!</definedName>
    <definedName name="_3BQThisC8" localSheetId="5">#REF!</definedName>
    <definedName name="_3BQThisC8">#REF!</definedName>
    <definedName name="_3BYThisC1">#REF!</definedName>
    <definedName name="_3BYThisC2">#REF!</definedName>
    <definedName name="_3BYThisC3">#REF!</definedName>
    <definedName name="_3CYThisC1">#REF!</definedName>
    <definedName name="_3CYThisC2">#REF!</definedName>
    <definedName name="_3CYThisC3">#REF!</definedName>
    <definedName name="_4AC1">#REF!</definedName>
    <definedName name="_4AC10">#REF!</definedName>
    <definedName name="_4AC11">#REF!</definedName>
    <definedName name="_4AC12">#REF!</definedName>
    <definedName name="_4AC2">#REF!</definedName>
    <definedName name="_4AC3">#REF!</definedName>
    <definedName name="_4AC4">#REF!</definedName>
    <definedName name="_4AC5">#REF!</definedName>
    <definedName name="_4AC6">#REF!</definedName>
    <definedName name="_4AC7">#REF!</definedName>
    <definedName name="_4AC8">#REF!</definedName>
    <definedName name="_4AC9">#REF!</definedName>
    <definedName name="_4AQPrev1C1" localSheetId="5">#REF!</definedName>
    <definedName name="_4AQPrev1C1">#REF!</definedName>
    <definedName name="_4AQPrev1C2" localSheetId="5">#REF!</definedName>
    <definedName name="_4AQPrev1C2">#REF!</definedName>
    <definedName name="_4AQPrev2C1" localSheetId="5">#REF!</definedName>
    <definedName name="_4AQPrev2C1">#REF!</definedName>
    <definedName name="_4AQPrev2C2" localSheetId="5">#REF!</definedName>
    <definedName name="_4AQPrev2C2">#REF!</definedName>
    <definedName name="_4AQPrev3C1" localSheetId="5">#REF!</definedName>
    <definedName name="_4AQPrev3C1">#REF!</definedName>
    <definedName name="_4AQPrev3C2" localSheetId="5">#REF!</definedName>
    <definedName name="_4AQPrev3C2">#REF!</definedName>
    <definedName name="_4AQPrev4C1" localSheetId="5">#REF!</definedName>
    <definedName name="_4AQPrev4C1">#REF!</definedName>
    <definedName name="_4AQPrev4C2" localSheetId="5">#REF!</definedName>
    <definedName name="_4AQPrev4C2">#REF!</definedName>
    <definedName name="_4AQThisC1" localSheetId="5">#REF!</definedName>
    <definedName name="_4AQThisC1">#REF!</definedName>
    <definedName name="_4AQThisC2" localSheetId="5">#REF!</definedName>
    <definedName name="_4AQThisC2">#REF!</definedName>
    <definedName name="_4ATot">#REF!</definedName>
    <definedName name="_4BC1">#REF!</definedName>
    <definedName name="_4BC10">#REF!</definedName>
    <definedName name="_4BC11">#REF!</definedName>
    <definedName name="_4BC12">#REF!</definedName>
    <definedName name="_4BC2">#REF!</definedName>
    <definedName name="_4BC3">#REF!</definedName>
    <definedName name="_4BC4">#REF!</definedName>
    <definedName name="_4BC5">#REF!</definedName>
    <definedName name="_4BC6">#REF!</definedName>
    <definedName name="_4BC7">#REF!</definedName>
    <definedName name="_4BC8">#REF!</definedName>
    <definedName name="_4BC9">#REF!</definedName>
    <definedName name="_4BQPrev1C1" localSheetId="5">#REF!</definedName>
    <definedName name="_4BQPrev1C1">#REF!</definedName>
    <definedName name="_4BQPrev1C2" localSheetId="5">#REF!</definedName>
    <definedName name="_4BQPrev1C2">#REF!</definedName>
    <definedName name="_4BQPrev2C1" localSheetId="5">#REF!</definedName>
    <definedName name="_4BQPrev2C1">#REF!</definedName>
    <definedName name="_4BQPrev2C2" localSheetId="5">#REF!</definedName>
    <definedName name="_4BQPrev2C2">#REF!</definedName>
    <definedName name="_4BQPrev3C1" localSheetId="5">#REF!</definedName>
    <definedName name="_4BQPrev3C1">#REF!</definedName>
    <definedName name="_4BQPrev3C2" localSheetId="5">#REF!</definedName>
    <definedName name="_4BQPrev3C2">#REF!</definedName>
    <definedName name="_4BQPrev4C1" localSheetId="5">#REF!</definedName>
    <definedName name="_4BQPrev4C1">#REF!</definedName>
    <definedName name="_4BQPrev4C2" localSheetId="5">#REF!</definedName>
    <definedName name="_4BQPrev4C2">#REF!</definedName>
    <definedName name="_4BQThisC1" localSheetId="5">#REF!</definedName>
    <definedName name="_4BQThisC1">#REF!</definedName>
    <definedName name="_4BQThisC2" localSheetId="5">#REF!</definedName>
    <definedName name="_4BQThisC2">#REF!</definedName>
    <definedName name="_4BTot">#REF!</definedName>
    <definedName name="_5Aa10This">#REF!</definedName>
    <definedName name="_5Aa117This">#REF!</definedName>
    <definedName name="_5Aa11This">#REF!</definedName>
    <definedName name="_5Aa122This">#REF!</definedName>
    <definedName name="_5Aa12This">#REF!</definedName>
    <definedName name="_5Aa13This">#REF!</definedName>
    <definedName name="_5Aa14This">#REF!</definedName>
    <definedName name="_5Aa15This" localSheetId="5">'[1]Tabell 10.1'!#REF!</definedName>
    <definedName name="_5Aa15This">'[1]Tabell 10.1'!#REF!</definedName>
    <definedName name="_5Aa16This">#REF!</definedName>
    <definedName name="_5Aa17This">#REF!</definedName>
    <definedName name="_5Aa18This">#REF!</definedName>
    <definedName name="_5Aa19This">#REF!</definedName>
    <definedName name="_5Aa1This">#REF!</definedName>
    <definedName name="_5Aa20This">#REF!</definedName>
    <definedName name="_5Aa21This">#REF!</definedName>
    <definedName name="_5Aa22This">#REF!</definedName>
    <definedName name="_5Aa2This">#REF!</definedName>
    <definedName name="_5Aa3This">#REF!</definedName>
    <definedName name="_5Aa4This">#REF!</definedName>
    <definedName name="_5Aa5This">#REF!</definedName>
    <definedName name="_5Aa6This">#REF!</definedName>
    <definedName name="_5Aa7This">#REF!</definedName>
    <definedName name="_5Aa8This">#REF!</definedName>
    <definedName name="_5Aa9This">#REF!</definedName>
    <definedName name="_5AQPrev1" localSheetId="5">#REF!</definedName>
    <definedName name="_5AQPrev1">#REF!</definedName>
    <definedName name="_5AQPrev2" localSheetId="5">#REF!</definedName>
    <definedName name="_5AQPrev2">#REF!</definedName>
    <definedName name="_5AQPrev3" localSheetId="5">#REF!</definedName>
    <definedName name="_5AQPrev3">#REF!</definedName>
    <definedName name="_5AQPrev4" localSheetId="5">#REF!</definedName>
    <definedName name="_5AQPrev4">#REF!</definedName>
    <definedName name="_5AQThis" localSheetId="5">#REF!</definedName>
    <definedName name="_5AQThis">#REF!</definedName>
    <definedName name="_5Ba10This">#REF!</definedName>
    <definedName name="_5Ba117This">#REF!</definedName>
    <definedName name="_5Ba11This">#REF!</definedName>
    <definedName name="_5Ba122This">#REF!</definedName>
    <definedName name="_5Ba12This">#REF!</definedName>
    <definedName name="_5Ba13This">#REF!</definedName>
    <definedName name="_5Ba14This">#REF!</definedName>
    <definedName name="_5Ba15This" localSheetId="5">'[1]Tabell 10.2'!#REF!</definedName>
    <definedName name="_5Ba15This">'[1]Tabell 10.2'!#REF!</definedName>
    <definedName name="_5Ba16This">#REF!</definedName>
    <definedName name="_5Ba17This">#REF!</definedName>
    <definedName name="_5Ba18This">#REF!</definedName>
    <definedName name="_5Ba19This">#REF!</definedName>
    <definedName name="_5Ba1This">#REF!</definedName>
    <definedName name="_5Ba20This">#REF!</definedName>
    <definedName name="_5Ba21This">#REF!</definedName>
    <definedName name="_5Ba22This">#REF!</definedName>
    <definedName name="_5Ba2This">#REF!</definedName>
    <definedName name="_5Ba3This">#REF!</definedName>
    <definedName name="_5Ba4This">#REF!</definedName>
    <definedName name="_5Ba5This">#REF!</definedName>
    <definedName name="_5Ba6This">#REF!</definedName>
    <definedName name="_5Ba7This">#REF!</definedName>
    <definedName name="_5Ba8This">#REF!</definedName>
    <definedName name="_5Ba9This">#REF!</definedName>
    <definedName name="_5BQPrev1" localSheetId="5">#REF!</definedName>
    <definedName name="_5BQPrev1">#REF!</definedName>
    <definedName name="_5BQPrev2" localSheetId="5">#REF!</definedName>
    <definedName name="_5BQPrev2">#REF!</definedName>
    <definedName name="_5BQPrev3" localSheetId="5">#REF!</definedName>
    <definedName name="_5BQPrev3">#REF!</definedName>
    <definedName name="_5BQPrev4" localSheetId="5">#REF!</definedName>
    <definedName name="_5BQPrev4">#REF!</definedName>
    <definedName name="_5BQThis" localSheetId="5">#REF!</definedName>
    <definedName name="_5BQThis">#REF!</definedName>
    <definedName name="_5CC1">#REF!</definedName>
    <definedName name="_5CC2">#REF!</definedName>
    <definedName name="_5CC3">#REF!</definedName>
    <definedName name="_5DC1">#REF!</definedName>
    <definedName name="_6AC1">#REF!</definedName>
    <definedName name="_6AC10">#REF!</definedName>
    <definedName name="_6AC11">#REF!</definedName>
    <definedName name="_6AC12">#REF!</definedName>
    <definedName name="_6AC2">#REF!</definedName>
    <definedName name="_6AC3">#REF!</definedName>
    <definedName name="_6AC4">#REF!</definedName>
    <definedName name="_6AC5">#REF!</definedName>
    <definedName name="_6AC6">#REF!</definedName>
    <definedName name="_6AC7">#REF!</definedName>
    <definedName name="_6AC8">#REF!</definedName>
    <definedName name="_6AC9">#REF!</definedName>
    <definedName name="_6ATot">#REF!</definedName>
    <definedName name="_6BC1">#REF!</definedName>
    <definedName name="_6BC10">#REF!</definedName>
    <definedName name="_6BC11">#REF!</definedName>
    <definedName name="_6BC12">#REF!</definedName>
    <definedName name="_6BC2">#REF!</definedName>
    <definedName name="_6BC3">#REF!</definedName>
    <definedName name="_6BC4">#REF!</definedName>
    <definedName name="_6BC5">#REF!</definedName>
    <definedName name="_6BC6">#REF!</definedName>
    <definedName name="_6BC7">#REF!</definedName>
    <definedName name="_6BC8">#REF!</definedName>
    <definedName name="_6BC9">#REF!</definedName>
    <definedName name="_6BTot">#REF!</definedName>
    <definedName name="_6C">#REF!</definedName>
    <definedName name="_6QPrev1" localSheetId="5">#REF!</definedName>
    <definedName name="_6QPrev1">#REF!</definedName>
    <definedName name="_6QPrev2" localSheetId="5">#REF!</definedName>
    <definedName name="_6QPrev2">#REF!</definedName>
    <definedName name="_6QPrev3" localSheetId="5">#REF!</definedName>
    <definedName name="_6QPrev3">#REF!</definedName>
    <definedName name="_6QPrev4" localSheetId="5">#REF!</definedName>
    <definedName name="_6QPrev4">#REF!</definedName>
    <definedName name="_6QThis" localSheetId="5">#REF!</definedName>
    <definedName name="_6QThis">#REF!</definedName>
    <definedName name="_7AC1">#REF!</definedName>
    <definedName name="_7AC2">#REF!</definedName>
    <definedName name="_7AC3">#REF!</definedName>
    <definedName name="_7BC1">#REF!</definedName>
    <definedName name="_7BC2">#REF!</definedName>
    <definedName name="_7BC3">#REF!</definedName>
    <definedName name="_8AC1">#REF!</definedName>
    <definedName name="_8AC10">#REF!</definedName>
    <definedName name="_8AC11">#REF!</definedName>
    <definedName name="_8AC12">#REF!</definedName>
    <definedName name="_8AC2">#REF!</definedName>
    <definedName name="_8AC3">#REF!</definedName>
    <definedName name="_8AC4">#REF!</definedName>
    <definedName name="_8AC5">#REF!</definedName>
    <definedName name="_8AC6">#REF!</definedName>
    <definedName name="_8AC7">#REF!</definedName>
    <definedName name="_8AC8">#REF!</definedName>
    <definedName name="_8AC9">#REF!</definedName>
    <definedName name="_8ATot">#REF!</definedName>
    <definedName name="_8BC1">#REF!</definedName>
    <definedName name="_8BC10">#REF!</definedName>
    <definedName name="_8BC11">#REF!</definedName>
    <definedName name="_8BC12">#REF!</definedName>
    <definedName name="_8BC2">#REF!</definedName>
    <definedName name="_8BC3">#REF!</definedName>
    <definedName name="_8BC4">#REF!</definedName>
    <definedName name="_8BC5">#REF!</definedName>
    <definedName name="_8BC6">#REF!</definedName>
    <definedName name="_8BC7">#REF!</definedName>
    <definedName name="_8BC8">#REF!</definedName>
    <definedName name="_8BC9">#REF!</definedName>
    <definedName name="_8BTot">#REF!</definedName>
    <definedName name="_9AC1">#REF!</definedName>
    <definedName name="_9AC2">#REF!</definedName>
    <definedName name="_9AC3">#REF!</definedName>
    <definedName name="_9BC1">#REF!</definedName>
    <definedName name="_9BC2">#REF!</definedName>
    <definedName name="_9BC3">#REF!</definedName>
    <definedName name="_SamIVV">#REF!</definedName>
    <definedName name="_SamYThis">[2]Sammanfattningstabell!#REF!</definedName>
    <definedName name="_Toc515941907" localSheetId="44">'Tabell 11.1'!#REF!</definedName>
    <definedName name="_Toc515941907" localSheetId="45">'Tabell 11.2'!#REF!</definedName>
    <definedName name="_Toc515941907" localSheetId="46">'Tabell 11.3'!#REF!</definedName>
    <definedName name="_Toc515941907" localSheetId="47">'Tabell 11.4'!#REF!</definedName>
    <definedName name="_Toc524335885" localSheetId="44">'Tabell 11.1'!#REF!</definedName>
    <definedName name="_Toc524335885" localSheetId="45">'Tabell 11.2'!#REF!</definedName>
    <definedName name="_Toc524335885" localSheetId="46">'Tabell 11.3'!#REF!</definedName>
    <definedName name="_Toc524335885" localSheetId="47">'Tabell 11.4'!#REF!</definedName>
    <definedName name="_xl21" localSheetId="44">'Tabell 11.1'!#REF!</definedName>
    <definedName name="_xl21" localSheetId="45">'Tabell 11.2'!#REF!</definedName>
    <definedName name="_xl21" localSheetId="46">'Tabell 11.3'!#REF!</definedName>
    <definedName name="_xl21" localSheetId="47">'Tabell 11.4'!#REF!</definedName>
    <definedName name="_xl23" localSheetId="44">'Tabell 11.1'!#REF!</definedName>
    <definedName name="_xl23" localSheetId="45">'Tabell 11.2'!#REF!</definedName>
    <definedName name="_xl23" localSheetId="46">'Tabell 11.3'!#REF!</definedName>
    <definedName name="_xl23" localSheetId="47">'Tabell 11.4'!#REF!</definedName>
    <definedName name="_xl51" localSheetId="44">'Tabell 11.1'!#REF!</definedName>
    <definedName name="_xl51" localSheetId="45">'Tabell 11.2'!#REF!</definedName>
    <definedName name="_xl51" localSheetId="46">'Tabell 11.3'!#REF!</definedName>
    <definedName name="_xl51" localSheetId="47">'Tabell 11.4'!#REF!</definedName>
    <definedName name="Excel_BuiltIn__FilterDatabase_1">'[3]RSK-Tabell 1_2012'!#REF!</definedName>
    <definedName name="Excel_BuiltIn__FilterDatabase_4" localSheetId="5">#REF!</definedName>
    <definedName name="Excel_BuiltIn__FilterDatabase_4" localSheetId="2">#REF!</definedName>
    <definedName name="Excel_BuiltIn__FilterDatabase_4">#REF!</definedName>
    <definedName name="Excel_BuiltIn_Print_Titles_4" localSheetId="5">#REF!</definedName>
    <definedName name="Excel_BuiltIn_Print_Titles_4">#REF!</definedName>
    <definedName name="gfqagq" localSheetId="5">'[4]Tabell 2'!#REF!</definedName>
    <definedName name="gfqagq">'[4]Tabell 2'!#REF!</definedName>
    <definedName name="jtjr" localSheetId="5">'[4]Tabell 2'!#REF!</definedName>
    <definedName name="jtjr">'[4]Tabell 2'!#REF!</definedName>
    <definedName name="OLE_LINK2" localSheetId="2">#REF!</definedName>
    <definedName name="OLE_LINK2">#REF!</definedName>
    <definedName name="q" localSheetId="5">'[5]Tabell 1B'!#REF!</definedName>
    <definedName name="q">'[5]Tabell 1B'!#REF!</definedName>
    <definedName name="qg" localSheetId="5">'[4]Tabell 2'!#REF!</definedName>
    <definedName name="qg">'[4]Tabell 2'!#REF!</definedName>
    <definedName name="s" localSheetId="5">'[5]Tabell 1B'!#REF!</definedName>
    <definedName name="s">'[5]Tabell 1B'!#REF!</definedName>
    <definedName name="SEK_TABELL_2" localSheetId="43">#REF!</definedName>
    <definedName name="SEK_TABELL_2" localSheetId="42">#REF!</definedName>
    <definedName name="SEK_TABELL_2" localSheetId="41">#REF!</definedName>
    <definedName name="SEK_TABELL_2" localSheetId="40">#REF!</definedName>
    <definedName name="SEK_TABELL_2" localSheetId="6">#REF!</definedName>
    <definedName name="SEK_TABELL_2" localSheetId="7">#REF!</definedName>
    <definedName name="SEK_TABELL_2" localSheetId="8">#REF!</definedName>
    <definedName name="SEK_TABELL_2" localSheetId="9">#REF!</definedName>
    <definedName name="SEK_TABELL_2" localSheetId="38">#REF!</definedName>
    <definedName name="SEK_TABELL_2" localSheetId="39">#REF!</definedName>
    <definedName name="SEK_TABELL_2" localSheetId="45">#REF!</definedName>
    <definedName name="SEK_TABELL_2" localSheetId="47">#REF!</definedName>
    <definedName name="SEK_TABELL_2" localSheetId="11">#REF!</definedName>
    <definedName name="SEK_TABELL_2" localSheetId="12">#REF!</definedName>
    <definedName name="SEK_TABELL_2" localSheetId="13">#REF!</definedName>
    <definedName name="SEK_TABELL_2" localSheetId="14">#REF!</definedName>
    <definedName name="SEK_TABELL_2" localSheetId="15">#REF!</definedName>
    <definedName name="SEK_TABELL_2" localSheetId="16">#REF!</definedName>
    <definedName name="SEK_TABELL_2" localSheetId="17">#REF!</definedName>
    <definedName name="SEK_TABELL_2" localSheetId="18">#REF!</definedName>
    <definedName name="SEK_TABELL_2" localSheetId="19">#REF!</definedName>
    <definedName name="SEK_TABELL_2" localSheetId="20">#REF!</definedName>
    <definedName name="SEK_TABELL_2" localSheetId="21">#REF!</definedName>
    <definedName name="SEK_TABELL_2" localSheetId="22">#REF!</definedName>
    <definedName name="SEK_TABELL_2" localSheetId="23">#REF!</definedName>
    <definedName name="SEK_TABELL_2" localSheetId="24">#REF!</definedName>
    <definedName name="SEK_TABELL_2" localSheetId="25">#REF!</definedName>
    <definedName name="SEK_TABELL_2" localSheetId="26">#REF!</definedName>
    <definedName name="SEK_TABELL_2" localSheetId="27">#REF!</definedName>
    <definedName name="SEK_TABELL_2" localSheetId="28">#REF!</definedName>
    <definedName name="SEK_TABELL_2" localSheetId="29">#REF!</definedName>
    <definedName name="SEK_TABELL_2" localSheetId="30">#REF!</definedName>
    <definedName name="SEK_TABELL_2" localSheetId="31">#REF!</definedName>
    <definedName name="SEK_TABELL_2" localSheetId="33">#REF!</definedName>
    <definedName name="SEK_TABELL_2" localSheetId="34">#REF!</definedName>
    <definedName name="SEK_TABELL_2" localSheetId="36">#REF!</definedName>
    <definedName name="SEK_TABELL_2" localSheetId="37">#REF!</definedName>
    <definedName name="SEK_TABELL_2">#REF!</definedName>
    <definedName name="tab9b">[6]Data!$B$44:$M$85</definedName>
    <definedName name="TABELL_2" localSheetId="43">#REF!</definedName>
    <definedName name="TABELL_2" localSheetId="42">#REF!</definedName>
    <definedName name="TABELL_2" localSheetId="41">#REF!</definedName>
    <definedName name="TABELL_2" localSheetId="40">#REF!</definedName>
    <definedName name="TABELL_2" localSheetId="6">#REF!</definedName>
    <definedName name="TABELL_2" localSheetId="7">#REF!</definedName>
    <definedName name="TABELL_2" localSheetId="8">#REF!</definedName>
    <definedName name="TABELL_2" localSheetId="9">#REF!</definedName>
    <definedName name="TABELL_2" localSheetId="38">#REF!</definedName>
    <definedName name="TABELL_2" localSheetId="39">#REF!</definedName>
    <definedName name="TABELL_2" localSheetId="45">#REF!</definedName>
    <definedName name="TABELL_2" localSheetId="47">#REF!</definedName>
    <definedName name="TABELL_2" localSheetId="11">#REF!</definedName>
    <definedName name="TABELL_2" localSheetId="12">#REF!</definedName>
    <definedName name="TABELL_2" localSheetId="13">#REF!</definedName>
    <definedName name="TABELL_2" localSheetId="14">#REF!</definedName>
    <definedName name="TABELL_2" localSheetId="15">#REF!</definedName>
    <definedName name="TABELL_2" localSheetId="16">#REF!</definedName>
    <definedName name="TABELL_2" localSheetId="17">#REF!</definedName>
    <definedName name="TABELL_2" localSheetId="18">#REF!</definedName>
    <definedName name="TABELL_2" localSheetId="19">#REF!</definedName>
    <definedName name="TABELL_2" localSheetId="20">#REF!</definedName>
    <definedName name="TABELL_2" localSheetId="21">#REF!</definedName>
    <definedName name="TABELL_2" localSheetId="22">#REF!</definedName>
    <definedName name="TABELL_2" localSheetId="23">#REF!</definedName>
    <definedName name="TABELL_2" localSheetId="24">#REF!</definedName>
    <definedName name="TABELL_2" localSheetId="25">#REF!</definedName>
    <definedName name="TABELL_2" localSheetId="26">#REF!</definedName>
    <definedName name="TABELL_2" localSheetId="27">#REF!</definedName>
    <definedName name="TABELL_2" localSheetId="28">#REF!</definedName>
    <definedName name="TABELL_2" localSheetId="29">#REF!</definedName>
    <definedName name="TABELL_2" localSheetId="30">#REF!</definedName>
    <definedName name="TABELL_2" localSheetId="31">#REF!</definedName>
    <definedName name="TABELL_2" localSheetId="33">#REF!</definedName>
    <definedName name="TABELL_2" localSheetId="34">#REF!</definedName>
    <definedName name="TABELL_2" localSheetId="36">#REF!</definedName>
    <definedName name="TABELL_2" localSheetId="37">#REF!</definedName>
    <definedName name="TABELL_2">#REF!</definedName>
    <definedName name="thr" localSheetId="5">'[4]Tabell 2'!#REF!</definedName>
    <definedName name="thr">'[4]Tabell 2'!#REF!</definedName>
    <definedName name="_xlnm.Print_Area" localSheetId="3">'Innehåll_ Contents'!$D$1:$G$44</definedName>
    <definedName name="_xlnm.Print_Area" localSheetId="6">'Tabell 1.1'!$A$1:$B$25</definedName>
    <definedName name="_xlnm.Print_Area" localSheetId="7">'Tabell 1.2'!$A$1:$B$26</definedName>
    <definedName name="_xlnm.Print_Area" localSheetId="8">'Tabell 1.3'!$A$1:$B$23</definedName>
    <definedName name="_xlnm.Print_Area" localSheetId="9">'Tabell 1.4'!$A$1:$B$22</definedName>
    <definedName name="_xlnm.Print_Area" localSheetId="38">'Tabell 10.1'!$A$1:$Z$33</definedName>
    <definedName name="_xlnm.Print_Area" localSheetId="39">'Tabell 10.2'!$A$1:$Z$42</definedName>
    <definedName name="_xlnm.Print_Area" localSheetId="44">'Tabell 11.1'!$A$1:$N$21</definedName>
    <definedName name="_xlnm.Print_Area" localSheetId="45">'Tabell 11.2'!$A$1:$AN$51</definedName>
    <definedName name="_xlnm.Print_Area" localSheetId="46">'Tabell 11.3'!$A$1:$N$21</definedName>
    <definedName name="_xlnm.Print_Area" localSheetId="47">'Tabell 11.4'!$A$1:$AN$50</definedName>
    <definedName name="_xlnm.Print_Area" localSheetId="10">'Tabell 2.1'!$A$1:$B$36</definedName>
    <definedName name="_xlnm.Print_Area" localSheetId="11">'Tabell 2.3'!$A$1:$B$36</definedName>
    <definedName name="_xlnm.Print_Area" localSheetId="12">'Tabell 3.1'!$A$1:$N$19</definedName>
    <definedName name="_xlnm.Print_Area" localSheetId="13">'Tabell 3.2'!$A$1:$N$19</definedName>
    <definedName name="_xlnm.Print_Area" localSheetId="14">'Tabell 3.3'!$A$1:$N$19</definedName>
    <definedName name="_xlnm.Print_Area" localSheetId="15">'Tabell 3.4'!$A$1:$N$19</definedName>
    <definedName name="_xlnm.Print_Area" localSheetId="16">'Tabell 4.1'!$A$1:$B$33</definedName>
    <definedName name="_xlnm.Print_Area" localSheetId="17">'Tabell 4.2'!$A$1:$B$33</definedName>
    <definedName name="_xlnm.Print_Area" localSheetId="18">'Tabell 4.3'!$A$1:$I$32</definedName>
    <definedName name="_xlnm.Print_Area" localSheetId="19">'Tabell 4.4'!$A$1:$I$32</definedName>
    <definedName name="_xlnm.Print_Area" localSheetId="20">'Tabell 5.1'!$A$1:$O$19</definedName>
    <definedName name="_xlnm.Print_Area" localSheetId="21">'Tabell 5.2'!$A$1:$N$20</definedName>
    <definedName name="_xlnm.Print_Area" localSheetId="22">'Tabell 5.3'!$A$1:$N$20</definedName>
    <definedName name="_xlnm.Print_Area" localSheetId="23">'Tabell 5.4'!$A$1:$P$20</definedName>
    <definedName name="_xlnm.Print_Area" localSheetId="24">'Tabell 6.1'!$A$1:$B$36</definedName>
    <definedName name="_xlnm.Print_Area" localSheetId="25">'Tabell 6.2'!$A$1:$B$32</definedName>
    <definedName name="_xlnm.Print_Area" localSheetId="26">'Tabell 6.3'!$A$1:$I$35</definedName>
    <definedName name="_xlnm.Print_Area" localSheetId="27">'Tabell 6.4'!$A$1:$I$33</definedName>
    <definedName name="_xlnm.Print_Area" localSheetId="28">'Tabell 7.1'!$A$1:$I$20</definedName>
    <definedName name="_xlnm.Print_Area" localSheetId="29">'Tabell 7.2'!$A$1:$I$20</definedName>
    <definedName name="_xlnm.Print_Area" localSheetId="30">'Tabell 7.3'!$A$1:$I$21</definedName>
    <definedName name="_xlnm.Print_Area" localSheetId="31">'Tabell 7.4'!$A$1:$I$20</definedName>
    <definedName name="_xlnm.Print_Area" localSheetId="32">'Tabell 8.1'!$A$1:$N$23</definedName>
    <definedName name="_xlnm.Print_Area" localSheetId="33">'Tabell 8.2'!$A$1:$N$23</definedName>
    <definedName name="_xlnm.Print_Area" localSheetId="34">'Tabell 8.3'!$A$1:$N$23</definedName>
    <definedName name="_xlnm.Print_Area" localSheetId="35">'Tabell 8.4'!$A$1:$O$24</definedName>
    <definedName name="_xlnm.Print_Area" localSheetId="36">'Tabell 9.1'!$A$1:$I$16</definedName>
    <definedName name="_xlnm.Print_Area" localSheetId="37">'Tabell 9.2'!$A$1:$I$16</definedName>
    <definedName name="_xlnm.Print_Area" localSheetId="2">Titel_Title!$A$1:$V$27</definedName>
    <definedName name="_xlnm.Print_Titles" localSheetId="3">'Innehåll_ Contents'!$1:$3</definedName>
    <definedName name="wb" localSheetId="5">'[4]Tabell 1B'!#REF!</definedName>
    <definedName name="wb" localSheetId="2">'[4]Tabell 1B'!#REF!</definedName>
    <definedName name="wb">'[4]Tabell 1B'!#REF!</definedName>
    <definedName name="x" localSheetId="43">#REF!</definedName>
    <definedName name="x" localSheetId="42">#REF!</definedName>
    <definedName name="x" localSheetId="41">#REF!</definedName>
    <definedName name="x" localSheetId="40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38">#REF!</definedName>
    <definedName name="x" localSheetId="39">#REF!</definedName>
    <definedName name="x" localSheetId="45">#REF!</definedName>
    <definedName name="x" localSheetId="47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3">#REF!</definedName>
    <definedName name="x" localSheetId="34">#REF!</definedName>
    <definedName name="x" localSheetId="36">#REF!</definedName>
    <definedName name="x" localSheetId="37">#REF!</definedName>
    <definedName name="x">#REF!</definedName>
    <definedName name="xx" localSheetId="43">#REF!</definedName>
    <definedName name="xx" localSheetId="42">#REF!</definedName>
    <definedName name="xx" localSheetId="41">#REF!</definedName>
    <definedName name="xx" localSheetId="40">#REF!</definedName>
    <definedName name="xx" localSheetId="6">#REF!</definedName>
    <definedName name="xx" localSheetId="7">#REF!</definedName>
    <definedName name="xx" localSheetId="8">#REF!</definedName>
    <definedName name="xx" localSheetId="9">#REF!</definedName>
    <definedName name="xx" localSheetId="38">#REF!</definedName>
    <definedName name="xx" localSheetId="39">#REF!</definedName>
    <definedName name="xx" localSheetId="45">#REF!</definedName>
    <definedName name="xx" localSheetId="47">#REF!</definedName>
    <definedName name="xx" localSheetId="13">#REF!</definedName>
    <definedName name="xx" localSheetId="14">#REF!</definedName>
    <definedName name="xx" localSheetId="15">#REF!</definedName>
    <definedName name="xx" localSheetId="16">#REF!</definedName>
    <definedName name="xx" localSheetId="17">#REF!</definedName>
    <definedName name="xx" localSheetId="18">#REF!</definedName>
    <definedName name="xx" localSheetId="19">#REF!</definedName>
    <definedName name="xx" localSheetId="20">#REF!</definedName>
    <definedName name="xx" localSheetId="21">#REF!</definedName>
    <definedName name="xx" localSheetId="22">#REF!</definedName>
    <definedName name="xx" localSheetId="23">#REF!</definedName>
    <definedName name="xx" localSheetId="24">#REF!</definedName>
    <definedName name="xx" localSheetId="25">#REF!</definedName>
    <definedName name="xx" localSheetId="26">#REF!</definedName>
    <definedName name="xx" localSheetId="27">#REF!</definedName>
    <definedName name="xx" localSheetId="28">#REF!</definedName>
    <definedName name="xx" localSheetId="29">#REF!</definedName>
    <definedName name="xx" localSheetId="30">#REF!</definedName>
    <definedName name="xx" localSheetId="31">#REF!</definedName>
    <definedName name="xx" localSheetId="33">#REF!</definedName>
    <definedName name="xx" localSheetId="34">#REF!</definedName>
    <definedName name="xx" localSheetId="36">#REF!</definedName>
    <definedName name="xx" localSheetId="37">#REF!</definedName>
    <definedName name="xx">#REF!</definedName>
    <definedName name="xxx" localSheetId="44">#REF!</definedName>
    <definedName name="xxx" localSheetId="45">#REF!</definedName>
    <definedName name="xxx" localSheetId="46">#REF!</definedName>
    <definedName name="xxx" localSheetId="4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96" l="1"/>
  <c r="A43" i="96"/>
  <c r="B29" i="96"/>
  <c r="A29" i="96"/>
  <c r="A28" i="96"/>
  <c r="B25" i="96"/>
  <c r="A25" i="96"/>
  <c r="B11" i="96"/>
  <c r="A11" i="96"/>
  <c r="B17" i="96"/>
  <c r="A17" i="96"/>
  <c r="N51" i="71" l="1"/>
  <c r="F8" i="105" l="1"/>
  <c r="G8" i="105"/>
  <c r="H8" i="105"/>
  <c r="I8" i="105"/>
  <c r="J8" i="105"/>
  <c r="K8" i="105"/>
  <c r="L8" i="105"/>
  <c r="M8" i="105"/>
  <c r="M92" i="71" l="1"/>
  <c r="L92" i="71"/>
  <c r="K92" i="71"/>
  <c r="J92" i="71"/>
  <c r="I92" i="71"/>
  <c r="H92" i="71"/>
  <c r="G92" i="71"/>
  <c r="F92" i="71"/>
  <c r="M91" i="71"/>
  <c r="L91" i="71"/>
  <c r="K91" i="71"/>
  <c r="J91" i="71"/>
  <c r="I91" i="71"/>
  <c r="H91" i="71"/>
  <c r="G91" i="71"/>
  <c r="F91" i="71"/>
  <c r="M90" i="71"/>
  <c r="L90" i="71"/>
  <c r="K90" i="71"/>
  <c r="J90" i="71"/>
  <c r="I90" i="71"/>
  <c r="H90" i="71"/>
  <c r="G90" i="71"/>
  <c r="F90" i="71"/>
  <c r="M89" i="71"/>
  <c r="L89" i="71"/>
  <c r="K89" i="71"/>
  <c r="J89" i="71"/>
  <c r="I89" i="71"/>
  <c r="H89" i="71"/>
  <c r="G89" i="71"/>
  <c r="F89" i="71"/>
  <c r="M87" i="71"/>
  <c r="L87" i="71"/>
  <c r="K87" i="71"/>
  <c r="J87" i="71"/>
  <c r="I87" i="71"/>
  <c r="H87" i="71"/>
  <c r="G87" i="71"/>
  <c r="F87" i="71"/>
  <c r="M92" i="105"/>
  <c r="L92" i="105"/>
  <c r="K92" i="105"/>
  <c r="J92" i="105"/>
  <c r="I92" i="105"/>
  <c r="H92" i="105"/>
  <c r="G92" i="105"/>
  <c r="F92" i="105"/>
  <c r="M91" i="105"/>
  <c r="L91" i="105"/>
  <c r="K91" i="105"/>
  <c r="J91" i="105"/>
  <c r="I91" i="105"/>
  <c r="H91" i="105"/>
  <c r="G91" i="105"/>
  <c r="F91" i="105"/>
  <c r="M90" i="105"/>
  <c r="L90" i="105"/>
  <c r="K90" i="105"/>
  <c r="J90" i="105"/>
  <c r="I90" i="105"/>
  <c r="H90" i="105"/>
  <c r="G90" i="105"/>
  <c r="F90" i="105"/>
  <c r="M89" i="105"/>
  <c r="L89" i="105"/>
  <c r="K89" i="105"/>
  <c r="J89" i="105"/>
  <c r="I89" i="105"/>
  <c r="H89" i="105"/>
  <c r="G89" i="105"/>
  <c r="F89" i="105"/>
  <c r="M87" i="105"/>
  <c r="L87" i="105"/>
  <c r="K87" i="105"/>
  <c r="J87" i="105"/>
  <c r="I87" i="105"/>
  <c r="H87" i="105"/>
  <c r="G87" i="105"/>
  <c r="F87" i="105"/>
  <c r="N80" i="105"/>
  <c r="N79" i="105"/>
  <c r="N78" i="105"/>
  <c r="N77" i="105"/>
  <c r="M76" i="105"/>
  <c r="M74" i="105" s="1"/>
  <c r="L76" i="105"/>
  <c r="L74" i="105" s="1"/>
  <c r="K76" i="105"/>
  <c r="K74" i="105" s="1"/>
  <c r="J76" i="105"/>
  <c r="J74" i="105" s="1"/>
  <c r="I76" i="105"/>
  <c r="I74" i="105" s="1"/>
  <c r="H76" i="105"/>
  <c r="H74" i="105" s="1"/>
  <c r="G76" i="105"/>
  <c r="G74" i="105" s="1"/>
  <c r="F76" i="105"/>
  <c r="N75" i="105"/>
  <c r="N104" i="105"/>
  <c r="N103" i="105"/>
  <c r="N102" i="105"/>
  <c r="N101" i="105"/>
  <c r="M100" i="105"/>
  <c r="M98" i="105" s="1"/>
  <c r="L100" i="105"/>
  <c r="L98" i="105" s="1"/>
  <c r="K100" i="105"/>
  <c r="K98" i="105" s="1"/>
  <c r="J100" i="105"/>
  <c r="J98" i="105" s="1"/>
  <c r="I100" i="105"/>
  <c r="I98" i="105" s="1"/>
  <c r="H100" i="105"/>
  <c r="H98" i="105" s="1"/>
  <c r="G100" i="105"/>
  <c r="G98" i="105" s="1"/>
  <c r="F100" i="105"/>
  <c r="N99" i="105"/>
  <c r="N68" i="105"/>
  <c r="N67" i="105"/>
  <c r="N66" i="105"/>
  <c r="N65" i="105"/>
  <c r="M64" i="105"/>
  <c r="M62" i="105" s="1"/>
  <c r="L64" i="105"/>
  <c r="L62" i="105" s="1"/>
  <c r="K64" i="105"/>
  <c r="K62" i="105" s="1"/>
  <c r="J64" i="105"/>
  <c r="I64" i="105"/>
  <c r="I62" i="105" s="1"/>
  <c r="H64" i="105"/>
  <c r="H62" i="105" s="1"/>
  <c r="G64" i="105"/>
  <c r="G62" i="105" s="1"/>
  <c r="F64" i="105"/>
  <c r="N63" i="105"/>
  <c r="N56" i="105"/>
  <c r="N55" i="105"/>
  <c r="N54" i="105"/>
  <c r="N53" i="105"/>
  <c r="M52" i="105"/>
  <c r="M50" i="105" s="1"/>
  <c r="L52" i="105"/>
  <c r="L50" i="105" s="1"/>
  <c r="K52" i="105"/>
  <c r="K50" i="105" s="1"/>
  <c r="J52" i="105"/>
  <c r="J50" i="105" s="1"/>
  <c r="I52" i="105"/>
  <c r="I50" i="105" s="1"/>
  <c r="H52" i="105"/>
  <c r="H50" i="105" s="1"/>
  <c r="G52" i="105"/>
  <c r="G50" i="105" s="1"/>
  <c r="F52" i="105"/>
  <c r="F50" i="105" s="1"/>
  <c r="N51" i="105"/>
  <c r="N44" i="105"/>
  <c r="N43" i="105"/>
  <c r="N42" i="105"/>
  <c r="N41" i="105"/>
  <c r="M40" i="105"/>
  <c r="M38" i="105" s="1"/>
  <c r="L40" i="105"/>
  <c r="L38" i="105" s="1"/>
  <c r="K40" i="105"/>
  <c r="K38" i="105" s="1"/>
  <c r="J40" i="105"/>
  <c r="J38" i="105" s="1"/>
  <c r="I40" i="105"/>
  <c r="I38" i="105" s="1"/>
  <c r="H40" i="105"/>
  <c r="H38" i="105" s="1"/>
  <c r="G40" i="105"/>
  <c r="G38" i="105" s="1"/>
  <c r="F40" i="105"/>
  <c r="N39" i="105"/>
  <c r="N32" i="105"/>
  <c r="N31" i="105"/>
  <c r="N30" i="105"/>
  <c r="N29" i="105"/>
  <c r="M28" i="105"/>
  <c r="M26" i="105" s="1"/>
  <c r="L28" i="105"/>
  <c r="L26" i="105" s="1"/>
  <c r="K28" i="105"/>
  <c r="K26" i="105" s="1"/>
  <c r="J28" i="105"/>
  <c r="J26" i="105" s="1"/>
  <c r="I28" i="105"/>
  <c r="I26" i="105" s="1"/>
  <c r="H28" i="105"/>
  <c r="H26" i="105" s="1"/>
  <c r="G28" i="105"/>
  <c r="G26" i="105" s="1"/>
  <c r="F28" i="105"/>
  <c r="N27" i="105"/>
  <c r="N12" i="105"/>
  <c r="N11" i="105"/>
  <c r="N10" i="105"/>
  <c r="N9" i="105"/>
  <c r="M6" i="105"/>
  <c r="L6" i="105"/>
  <c r="K6" i="105"/>
  <c r="J6" i="105"/>
  <c r="I6" i="105"/>
  <c r="H6" i="105"/>
  <c r="G6" i="105"/>
  <c r="N7" i="105"/>
  <c r="N104" i="71"/>
  <c r="N103" i="71"/>
  <c r="N102" i="71"/>
  <c r="N101" i="71"/>
  <c r="M100" i="71"/>
  <c r="M98" i="71" s="1"/>
  <c r="L100" i="71"/>
  <c r="L98" i="71" s="1"/>
  <c r="K100" i="71"/>
  <c r="K98" i="71" s="1"/>
  <c r="J100" i="71"/>
  <c r="J98" i="71" s="1"/>
  <c r="I100" i="71"/>
  <c r="I98" i="71" s="1"/>
  <c r="H100" i="71"/>
  <c r="H98" i="71" s="1"/>
  <c r="G100" i="71"/>
  <c r="G98" i="71" s="1"/>
  <c r="F100" i="71"/>
  <c r="N99" i="71"/>
  <c r="F52" i="71"/>
  <c r="G52" i="71"/>
  <c r="G50" i="71" s="1"/>
  <c r="H52" i="71"/>
  <c r="H50" i="71" s="1"/>
  <c r="I52" i="71"/>
  <c r="I50" i="71" s="1"/>
  <c r="J52" i="71"/>
  <c r="J50" i="71" s="1"/>
  <c r="K52" i="71"/>
  <c r="K50" i="71" s="1"/>
  <c r="L52" i="71"/>
  <c r="L50" i="71" s="1"/>
  <c r="M52" i="71"/>
  <c r="M50" i="71" s="1"/>
  <c r="N80" i="71"/>
  <c r="N79" i="71"/>
  <c r="N78" i="71"/>
  <c r="N77" i="71"/>
  <c r="N89" i="71" s="1"/>
  <c r="M76" i="71"/>
  <c r="M74" i="71" s="1"/>
  <c r="L76" i="71"/>
  <c r="L74" i="71" s="1"/>
  <c r="K76" i="71"/>
  <c r="K74" i="71" s="1"/>
  <c r="J76" i="71"/>
  <c r="J74" i="71" s="1"/>
  <c r="I76" i="71"/>
  <c r="I74" i="71" s="1"/>
  <c r="H76" i="71"/>
  <c r="H74" i="71" s="1"/>
  <c r="G76" i="71"/>
  <c r="G74" i="71" s="1"/>
  <c r="F76" i="71"/>
  <c r="N75" i="71"/>
  <c r="N68" i="71"/>
  <c r="N67" i="71"/>
  <c r="N66" i="71"/>
  <c r="N65" i="71"/>
  <c r="M64" i="71"/>
  <c r="M62" i="71" s="1"/>
  <c r="L64" i="71"/>
  <c r="L62" i="71" s="1"/>
  <c r="K64" i="71"/>
  <c r="K62" i="71" s="1"/>
  <c r="J64" i="71"/>
  <c r="J62" i="71" s="1"/>
  <c r="I64" i="71"/>
  <c r="I62" i="71" s="1"/>
  <c r="H64" i="71"/>
  <c r="H62" i="71" s="1"/>
  <c r="G64" i="71"/>
  <c r="G62" i="71" s="1"/>
  <c r="F64" i="71"/>
  <c r="N63" i="71"/>
  <c r="N56" i="71"/>
  <c r="N55" i="71"/>
  <c r="N54" i="71"/>
  <c r="N53" i="71"/>
  <c r="N44" i="71"/>
  <c r="N43" i="71"/>
  <c r="N42" i="71"/>
  <c r="N41" i="71"/>
  <c r="M40" i="71"/>
  <c r="M38" i="71" s="1"/>
  <c r="L40" i="71"/>
  <c r="L38" i="71" s="1"/>
  <c r="K40" i="71"/>
  <c r="K38" i="71" s="1"/>
  <c r="J40" i="71"/>
  <c r="J38" i="71" s="1"/>
  <c r="I40" i="71"/>
  <c r="I38" i="71" s="1"/>
  <c r="H40" i="71"/>
  <c r="H38" i="71" s="1"/>
  <c r="G40" i="71"/>
  <c r="G38" i="71" s="1"/>
  <c r="F40" i="71"/>
  <c r="N39" i="71"/>
  <c r="N32" i="71"/>
  <c r="N31" i="71"/>
  <c r="N30" i="71"/>
  <c r="N29" i="71"/>
  <c r="M28" i="71"/>
  <c r="M26" i="71" s="1"/>
  <c r="L28" i="71"/>
  <c r="L26" i="71" s="1"/>
  <c r="K28" i="71"/>
  <c r="K26" i="71" s="1"/>
  <c r="J28" i="71"/>
  <c r="J26" i="71" s="1"/>
  <c r="I28" i="71"/>
  <c r="I26" i="71" s="1"/>
  <c r="H28" i="71"/>
  <c r="H26" i="71" s="1"/>
  <c r="G28" i="71"/>
  <c r="G26" i="71" s="1"/>
  <c r="F28" i="71"/>
  <c r="N27" i="71"/>
  <c r="G8" i="71"/>
  <c r="G6" i="71" s="1"/>
  <c r="H8" i="71"/>
  <c r="H6" i="71" s="1"/>
  <c r="I8" i="71"/>
  <c r="I6" i="71" s="1"/>
  <c r="J8" i="71"/>
  <c r="J6" i="71" s="1"/>
  <c r="K8" i="71"/>
  <c r="K6" i="71" s="1"/>
  <c r="L8" i="71"/>
  <c r="L6" i="71" s="1"/>
  <c r="M8" i="71"/>
  <c r="M6" i="71" s="1"/>
  <c r="F8" i="71"/>
  <c r="F6" i="71" s="1"/>
  <c r="N7" i="71"/>
  <c r="N9" i="71"/>
  <c r="N10" i="71"/>
  <c r="N11" i="71"/>
  <c r="N12" i="71"/>
  <c r="X212" i="68"/>
  <c r="X213" i="68" s="1"/>
  <c r="W212" i="68"/>
  <c r="W213" i="68" s="1"/>
  <c r="V212" i="68"/>
  <c r="V213" i="68" s="1"/>
  <c r="U212" i="68"/>
  <c r="U213" i="68" s="1"/>
  <c r="T212" i="68"/>
  <c r="T213" i="68" s="1"/>
  <c r="S212" i="68"/>
  <c r="S213" i="68" s="1"/>
  <c r="R212" i="68"/>
  <c r="R213" i="68" s="1"/>
  <c r="Q212" i="68"/>
  <c r="Q213" i="68" s="1"/>
  <c r="P212" i="68"/>
  <c r="P213" i="68" s="1"/>
  <c r="O212" i="68"/>
  <c r="O213" i="68" s="1"/>
  <c r="N212" i="68"/>
  <c r="N213" i="68" s="1"/>
  <c r="M212" i="68"/>
  <c r="M213" i="68" s="1"/>
  <c r="L212" i="68"/>
  <c r="L213" i="68" s="1"/>
  <c r="K212" i="68"/>
  <c r="K213" i="68" s="1"/>
  <c r="J212" i="68"/>
  <c r="J213" i="68" s="1"/>
  <c r="I212" i="68"/>
  <c r="I213" i="68" s="1"/>
  <c r="H212" i="68"/>
  <c r="H213" i="68" s="1"/>
  <c r="G212" i="68"/>
  <c r="G213" i="68" s="1"/>
  <c r="F212" i="68"/>
  <c r="F213" i="68" s="1"/>
  <c r="E212" i="68"/>
  <c r="E213" i="68" s="1"/>
  <c r="D212" i="68"/>
  <c r="D213" i="68" s="1"/>
  <c r="Y211" i="68"/>
  <c r="Z211" i="68" s="1"/>
  <c r="Y210" i="68"/>
  <c r="Z210" i="68" s="1"/>
  <c r="Y209" i="68"/>
  <c r="Z209" i="68" s="1"/>
  <c r="Y208" i="68"/>
  <c r="Z208" i="68" s="1"/>
  <c r="Y207" i="68"/>
  <c r="Z207" i="68" s="1"/>
  <c r="Y206" i="68"/>
  <c r="Z206" i="68" s="1"/>
  <c r="Y205" i="68"/>
  <c r="Z205" i="68" s="1"/>
  <c r="Y204" i="68"/>
  <c r="Z204" i="68" s="1"/>
  <c r="Y203" i="68"/>
  <c r="Z203" i="68" s="1"/>
  <c r="Y202" i="68"/>
  <c r="Z202" i="68" s="1"/>
  <c r="Y201" i="68"/>
  <c r="Z201" i="68" s="1"/>
  <c r="Y200" i="68"/>
  <c r="Z200" i="68" s="1"/>
  <c r="Y199" i="68"/>
  <c r="Z199" i="68" s="1"/>
  <c r="Y198" i="68"/>
  <c r="Z198" i="68" s="1"/>
  <c r="Y197" i="68"/>
  <c r="Z197" i="68" s="1"/>
  <c r="Y196" i="68"/>
  <c r="Z196" i="68" s="1"/>
  <c r="Y195" i="68"/>
  <c r="Z195" i="68" s="1"/>
  <c r="Y194" i="68"/>
  <c r="Z194" i="68" s="1"/>
  <c r="Y193" i="68"/>
  <c r="Z193" i="68" s="1"/>
  <c r="Y192" i="68"/>
  <c r="Z192" i="68" s="1"/>
  <c r="Y191" i="68"/>
  <c r="Z191" i="68" s="1"/>
  <c r="X185" i="68"/>
  <c r="W185" i="68"/>
  <c r="V185" i="68"/>
  <c r="U185" i="68"/>
  <c r="T185" i="68"/>
  <c r="S185" i="68"/>
  <c r="R185" i="68"/>
  <c r="Q185" i="68"/>
  <c r="P185" i="68"/>
  <c r="O185" i="68"/>
  <c r="N185" i="68"/>
  <c r="M185" i="68"/>
  <c r="L185" i="68"/>
  <c r="K185" i="68"/>
  <c r="J185" i="68"/>
  <c r="I185" i="68"/>
  <c r="H185" i="68"/>
  <c r="G185" i="68"/>
  <c r="F185" i="68"/>
  <c r="E185" i="68"/>
  <c r="D185" i="68"/>
  <c r="X184" i="68"/>
  <c r="W184" i="68"/>
  <c r="V184" i="68"/>
  <c r="U184" i="68"/>
  <c r="T184" i="68"/>
  <c r="S184" i="68"/>
  <c r="R184" i="68"/>
  <c r="Q184" i="68"/>
  <c r="P184" i="68"/>
  <c r="O184" i="68"/>
  <c r="N184" i="68"/>
  <c r="M184" i="68"/>
  <c r="L184" i="68"/>
  <c r="K184" i="68"/>
  <c r="J184" i="68"/>
  <c r="I184" i="68"/>
  <c r="H184" i="68"/>
  <c r="G184" i="68"/>
  <c r="F184" i="68"/>
  <c r="E184" i="68"/>
  <c r="D184" i="68"/>
  <c r="X183" i="68"/>
  <c r="W183" i="68"/>
  <c r="V183" i="68"/>
  <c r="U183" i="68"/>
  <c r="T183" i="68"/>
  <c r="S183" i="68"/>
  <c r="R183" i="68"/>
  <c r="Q183" i="68"/>
  <c r="P183" i="68"/>
  <c r="O183" i="68"/>
  <c r="N183" i="68"/>
  <c r="M183" i="68"/>
  <c r="L183" i="68"/>
  <c r="K183" i="68"/>
  <c r="J183" i="68"/>
  <c r="I183" i="68"/>
  <c r="H183" i="68"/>
  <c r="G183" i="68"/>
  <c r="F183" i="68"/>
  <c r="E183" i="68"/>
  <c r="D183" i="68"/>
  <c r="X182" i="68"/>
  <c r="W182" i="68"/>
  <c r="V182" i="68"/>
  <c r="U182" i="68"/>
  <c r="T182" i="68"/>
  <c r="S182" i="68"/>
  <c r="R182" i="68"/>
  <c r="Q182" i="68"/>
  <c r="P182" i="68"/>
  <c r="O182" i="68"/>
  <c r="N182" i="68"/>
  <c r="M182" i="68"/>
  <c r="L182" i="68"/>
  <c r="K182" i="68"/>
  <c r="J182" i="68"/>
  <c r="I182" i="68"/>
  <c r="H182" i="68"/>
  <c r="G182" i="68"/>
  <c r="F182" i="68"/>
  <c r="E182" i="68"/>
  <c r="D182" i="68"/>
  <c r="X181" i="68"/>
  <c r="W181" i="68"/>
  <c r="V181" i="68"/>
  <c r="U181" i="68"/>
  <c r="T181" i="68"/>
  <c r="S181" i="68"/>
  <c r="R181" i="68"/>
  <c r="Q181" i="68"/>
  <c r="P181" i="68"/>
  <c r="O181" i="68"/>
  <c r="N181" i="68"/>
  <c r="M181" i="68"/>
  <c r="L181" i="68"/>
  <c r="K181" i="68"/>
  <c r="J181" i="68"/>
  <c r="I181" i="68"/>
  <c r="H181" i="68"/>
  <c r="G181" i="68"/>
  <c r="F181" i="68"/>
  <c r="E181" i="68"/>
  <c r="D181" i="68"/>
  <c r="X180" i="68"/>
  <c r="W180" i="68"/>
  <c r="V180" i="68"/>
  <c r="U180" i="68"/>
  <c r="T180" i="68"/>
  <c r="S180" i="68"/>
  <c r="R180" i="68"/>
  <c r="Q180" i="68"/>
  <c r="P180" i="68"/>
  <c r="O180" i="68"/>
  <c r="N180" i="68"/>
  <c r="M180" i="68"/>
  <c r="L180" i="68"/>
  <c r="K180" i="68"/>
  <c r="J180" i="68"/>
  <c r="I180" i="68"/>
  <c r="H180" i="68"/>
  <c r="G180" i="68"/>
  <c r="F180" i="68"/>
  <c r="E180" i="68"/>
  <c r="D180" i="68"/>
  <c r="X179" i="68"/>
  <c r="W179" i="68"/>
  <c r="V179" i="68"/>
  <c r="U179" i="68"/>
  <c r="T179" i="68"/>
  <c r="S179" i="68"/>
  <c r="R179" i="68"/>
  <c r="Q179" i="68"/>
  <c r="P179" i="68"/>
  <c r="O179" i="68"/>
  <c r="N179" i="68"/>
  <c r="M179" i="68"/>
  <c r="L179" i="68"/>
  <c r="K179" i="68"/>
  <c r="J179" i="68"/>
  <c r="I179" i="68"/>
  <c r="H179" i="68"/>
  <c r="G179" i="68"/>
  <c r="F179" i="68"/>
  <c r="E179" i="68"/>
  <c r="D179" i="68"/>
  <c r="X178" i="68"/>
  <c r="W178" i="68"/>
  <c r="V178" i="68"/>
  <c r="U178" i="68"/>
  <c r="T178" i="68"/>
  <c r="S178" i="68"/>
  <c r="R178" i="68"/>
  <c r="Q178" i="68"/>
  <c r="P178" i="68"/>
  <c r="O178" i="68"/>
  <c r="N178" i="68"/>
  <c r="M178" i="68"/>
  <c r="L178" i="68"/>
  <c r="K178" i="68"/>
  <c r="J178" i="68"/>
  <c r="I178" i="68"/>
  <c r="H178" i="68"/>
  <c r="G178" i="68"/>
  <c r="F178" i="68"/>
  <c r="E178" i="68"/>
  <c r="D178" i="68"/>
  <c r="X177" i="68"/>
  <c r="W177" i="68"/>
  <c r="V177" i="68"/>
  <c r="U177" i="68"/>
  <c r="T177" i="68"/>
  <c r="S177" i="68"/>
  <c r="R177" i="68"/>
  <c r="Q177" i="68"/>
  <c r="P177" i="68"/>
  <c r="O177" i="68"/>
  <c r="N177" i="68"/>
  <c r="M177" i="68"/>
  <c r="L177" i="68"/>
  <c r="K177" i="68"/>
  <c r="J177" i="68"/>
  <c r="I177" i="68"/>
  <c r="H177" i="68"/>
  <c r="G177" i="68"/>
  <c r="F177" i="68"/>
  <c r="E177" i="68"/>
  <c r="D177" i="68"/>
  <c r="X176" i="68"/>
  <c r="W176" i="68"/>
  <c r="V176" i="68"/>
  <c r="U176" i="68"/>
  <c r="T176" i="68"/>
  <c r="S176" i="68"/>
  <c r="R176" i="68"/>
  <c r="Q176" i="68"/>
  <c r="P176" i="68"/>
  <c r="O176" i="68"/>
  <c r="N176" i="68"/>
  <c r="M176" i="68"/>
  <c r="L176" i="68"/>
  <c r="K176" i="68"/>
  <c r="J176" i="68"/>
  <c r="I176" i="68"/>
  <c r="H176" i="68"/>
  <c r="G176" i="68"/>
  <c r="F176" i="68"/>
  <c r="E176" i="68"/>
  <c r="D176" i="68"/>
  <c r="X175" i="68"/>
  <c r="W175" i="68"/>
  <c r="V175" i="68"/>
  <c r="U175" i="68"/>
  <c r="T175" i="68"/>
  <c r="S175" i="68"/>
  <c r="R175" i="68"/>
  <c r="Q175" i="68"/>
  <c r="P175" i="68"/>
  <c r="O175" i="68"/>
  <c r="N175" i="68"/>
  <c r="M175" i="68"/>
  <c r="L175" i="68"/>
  <c r="K175" i="68"/>
  <c r="J175" i="68"/>
  <c r="I175" i="68"/>
  <c r="H175" i="68"/>
  <c r="G175" i="68"/>
  <c r="F175" i="68"/>
  <c r="E175" i="68"/>
  <c r="D175" i="68"/>
  <c r="X174" i="68"/>
  <c r="W174" i="68"/>
  <c r="V174" i="68"/>
  <c r="U174" i="68"/>
  <c r="T174" i="68"/>
  <c r="S174" i="68"/>
  <c r="R174" i="68"/>
  <c r="Q174" i="68"/>
  <c r="P174" i="68"/>
  <c r="O174" i="68"/>
  <c r="N174" i="68"/>
  <c r="M174" i="68"/>
  <c r="L174" i="68"/>
  <c r="K174" i="68"/>
  <c r="J174" i="68"/>
  <c r="I174" i="68"/>
  <c r="H174" i="68"/>
  <c r="G174" i="68"/>
  <c r="F174" i="68"/>
  <c r="E174" i="68"/>
  <c r="D174" i="68"/>
  <c r="X173" i="68"/>
  <c r="W173" i="68"/>
  <c r="V173" i="68"/>
  <c r="U173" i="68"/>
  <c r="T173" i="68"/>
  <c r="S173" i="68"/>
  <c r="R173" i="68"/>
  <c r="Q173" i="68"/>
  <c r="P173" i="68"/>
  <c r="O173" i="68"/>
  <c r="N173" i="68"/>
  <c r="M173" i="68"/>
  <c r="L173" i="68"/>
  <c r="K173" i="68"/>
  <c r="J173" i="68"/>
  <c r="I173" i="68"/>
  <c r="H173" i="68"/>
  <c r="G173" i="68"/>
  <c r="F173" i="68"/>
  <c r="E173" i="68"/>
  <c r="D173" i="68"/>
  <c r="X172" i="68"/>
  <c r="W172" i="68"/>
  <c r="V172" i="68"/>
  <c r="U172" i="68"/>
  <c r="T172" i="68"/>
  <c r="S172" i="68"/>
  <c r="R172" i="68"/>
  <c r="Q172" i="68"/>
  <c r="P172" i="68"/>
  <c r="O172" i="68"/>
  <c r="N172" i="68"/>
  <c r="M172" i="68"/>
  <c r="L172" i="68"/>
  <c r="K172" i="68"/>
  <c r="J172" i="68"/>
  <c r="I172" i="68"/>
  <c r="H172" i="68"/>
  <c r="G172" i="68"/>
  <c r="F172" i="68"/>
  <c r="E172" i="68"/>
  <c r="D172" i="68"/>
  <c r="X171" i="68"/>
  <c r="W171" i="68"/>
  <c r="V171" i="68"/>
  <c r="U171" i="68"/>
  <c r="T171" i="68"/>
  <c r="S171" i="68"/>
  <c r="R171" i="68"/>
  <c r="Q171" i="68"/>
  <c r="P171" i="68"/>
  <c r="O171" i="68"/>
  <c r="N171" i="68"/>
  <c r="M171" i="68"/>
  <c r="L171" i="68"/>
  <c r="K171" i="68"/>
  <c r="J171" i="68"/>
  <c r="I171" i="68"/>
  <c r="H171" i="68"/>
  <c r="G171" i="68"/>
  <c r="F171" i="68"/>
  <c r="E171" i="68"/>
  <c r="D171" i="68"/>
  <c r="X170" i="68"/>
  <c r="W170" i="68"/>
  <c r="V170" i="68"/>
  <c r="U170" i="68"/>
  <c r="T170" i="68"/>
  <c r="S170" i="68"/>
  <c r="R170" i="68"/>
  <c r="Q170" i="68"/>
  <c r="P170" i="68"/>
  <c r="O170" i="68"/>
  <c r="N170" i="68"/>
  <c r="M170" i="68"/>
  <c r="L170" i="68"/>
  <c r="K170" i="68"/>
  <c r="J170" i="68"/>
  <c r="I170" i="68"/>
  <c r="H170" i="68"/>
  <c r="G170" i="68"/>
  <c r="F170" i="68"/>
  <c r="E170" i="68"/>
  <c r="D170" i="68"/>
  <c r="X169" i="68"/>
  <c r="W169" i="68"/>
  <c r="V169" i="68"/>
  <c r="U169" i="68"/>
  <c r="T169" i="68"/>
  <c r="S169" i="68"/>
  <c r="R169" i="68"/>
  <c r="Q169" i="68"/>
  <c r="P169" i="68"/>
  <c r="O169" i="68"/>
  <c r="N169" i="68"/>
  <c r="M169" i="68"/>
  <c r="L169" i="68"/>
  <c r="K169" i="68"/>
  <c r="J169" i="68"/>
  <c r="I169" i="68"/>
  <c r="H169" i="68"/>
  <c r="G169" i="68"/>
  <c r="F169" i="68"/>
  <c r="E169" i="68"/>
  <c r="D169" i="68"/>
  <c r="X168" i="68"/>
  <c r="W168" i="68"/>
  <c r="V168" i="68"/>
  <c r="U168" i="68"/>
  <c r="T168" i="68"/>
  <c r="S168" i="68"/>
  <c r="R168" i="68"/>
  <c r="Q168" i="68"/>
  <c r="P168" i="68"/>
  <c r="O168" i="68"/>
  <c r="N168" i="68"/>
  <c r="M168" i="68"/>
  <c r="L168" i="68"/>
  <c r="K168" i="68"/>
  <c r="J168" i="68"/>
  <c r="I168" i="68"/>
  <c r="H168" i="68"/>
  <c r="G168" i="68"/>
  <c r="F168" i="68"/>
  <c r="E168" i="68"/>
  <c r="D168" i="68"/>
  <c r="X167" i="68"/>
  <c r="W167" i="68"/>
  <c r="V167" i="68"/>
  <c r="U167" i="68"/>
  <c r="T167" i="68"/>
  <c r="S167" i="68"/>
  <c r="R167" i="68"/>
  <c r="Q167" i="68"/>
  <c r="P167" i="68"/>
  <c r="O167" i="68"/>
  <c r="N167" i="68"/>
  <c r="M167" i="68"/>
  <c r="L167" i="68"/>
  <c r="K167" i="68"/>
  <c r="J167" i="68"/>
  <c r="I167" i="68"/>
  <c r="H167" i="68"/>
  <c r="G167" i="68"/>
  <c r="F167" i="68"/>
  <c r="E167" i="68"/>
  <c r="D167" i="68"/>
  <c r="X166" i="68"/>
  <c r="W166" i="68"/>
  <c r="V166" i="68"/>
  <c r="U166" i="68"/>
  <c r="T166" i="68"/>
  <c r="S166" i="68"/>
  <c r="R166" i="68"/>
  <c r="Q166" i="68"/>
  <c r="P166" i="68"/>
  <c r="O166" i="68"/>
  <c r="N166" i="68"/>
  <c r="M166" i="68"/>
  <c r="L166" i="68"/>
  <c r="K166" i="68"/>
  <c r="J166" i="68"/>
  <c r="I166" i="68"/>
  <c r="H166" i="68"/>
  <c r="G166" i="68"/>
  <c r="F166" i="68"/>
  <c r="E166" i="68"/>
  <c r="D166" i="68"/>
  <c r="X165" i="68"/>
  <c r="W165" i="68"/>
  <c r="V165" i="68"/>
  <c r="U165" i="68"/>
  <c r="T165" i="68"/>
  <c r="S165" i="68"/>
  <c r="R165" i="68"/>
  <c r="Q165" i="68"/>
  <c r="P165" i="68"/>
  <c r="O165" i="68"/>
  <c r="N165" i="68"/>
  <c r="M165" i="68"/>
  <c r="L165" i="68"/>
  <c r="K165" i="68"/>
  <c r="J165" i="68"/>
  <c r="I165" i="68"/>
  <c r="H165" i="68"/>
  <c r="G165" i="68"/>
  <c r="F165" i="68"/>
  <c r="E165" i="68"/>
  <c r="D165" i="68"/>
  <c r="K161" i="68"/>
  <c r="K187" i="68" s="1"/>
  <c r="X160" i="68"/>
  <c r="X161" i="68" s="1"/>
  <c r="X187" i="68" s="1"/>
  <c r="W160" i="68"/>
  <c r="W161" i="68" s="1"/>
  <c r="V160" i="68"/>
  <c r="V161" i="68" s="1"/>
  <c r="U160" i="68"/>
  <c r="U161" i="68" s="1"/>
  <c r="T160" i="68"/>
  <c r="T161" i="68" s="1"/>
  <c r="S160" i="68"/>
  <c r="S161" i="68" s="1"/>
  <c r="R160" i="68"/>
  <c r="R161" i="68" s="1"/>
  <c r="Q160" i="68"/>
  <c r="Q161" i="68" s="1"/>
  <c r="P160" i="68"/>
  <c r="P161" i="68" s="1"/>
  <c r="O160" i="68"/>
  <c r="O161" i="68" s="1"/>
  <c r="N160" i="68"/>
  <c r="N161" i="68" s="1"/>
  <c r="M160" i="68"/>
  <c r="M161" i="68" s="1"/>
  <c r="L160" i="68"/>
  <c r="K160" i="68"/>
  <c r="K186" i="68" s="1"/>
  <c r="J160" i="68"/>
  <c r="J161" i="68" s="1"/>
  <c r="I160" i="68"/>
  <c r="I161" i="68" s="1"/>
  <c r="I187" i="68" s="1"/>
  <c r="H160" i="68"/>
  <c r="H161" i="68" s="1"/>
  <c r="H187" i="68" s="1"/>
  <c r="G160" i="68"/>
  <c r="G161" i="68" s="1"/>
  <c r="G187" i="68" s="1"/>
  <c r="F160" i="68"/>
  <c r="F161" i="68" s="1"/>
  <c r="E160" i="68"/>
  <c r="E161" i="68" s="1"/>
  <c r="D160" i="68"/>
  <c r="Y159" i="68"/>
  <c r="Z159" i="68" s="1"/>
  <c r="Y158" i="68"/>
  <c r="Z158" i="68" s="1"/>
  <c r="Y157" i="68"/>
  <c r="Z157" i="68" s="1"/>
  <c r="Y156" i="68"/>
  <c r="Z156" i="68" s="1"/>
  <c r="Y155" i="68"/>
  <c r="Z155" i="68" s="1"/>
  <c r="Y154" i="68"/>
  <c r="Z154" i="68" s="1"/>
  <c r="Y153" i="68"/>
  <c r="Z153" i="68" s="1"/>
  <c r="Z179" i="68" s="1"/>
  <c r="Y152" i="68"/>
  <c r="Z152" i="68" s="1"/>
  <c r="Z178" i="68" s="1"/>
  <c r="Y151" i="68"/>
  <c r="Z151" i="68" s="1"/>
  <c r="Z177" i="68" s="1"/>
  <c r="Y150" i="68"/>
  <c r="Z150" i="68" s="1"/>
  <c r="Y149" i="68"/>
  <c r="Z149" i="68" s="1"/>
  <c r="Y148" i="68"/>
  <c r="Z148" i="68" s="1"/>
  <c r="Y147" i="68"/>
  <c r="Z147" i="68" s="1"/>
  <c r="Z173" i="68" s="1"/>
  <c r="Y146" i="68"/>
  <c r="Z146" i="68" s="1"/>
  <c r="Y145" i="68"/>
  <c r="Z145" i="68" s="1"/>
  <c r="Y144" i="68"/>
  <c r="Z144" i="68" s="1"/>
  <c r="Y143" i="68"/>
  <c r="Z143" i="68" s="1"/>
  <c r="Y142" i="68"/>
  <c r="Z142" i="68" s="1"/>
  <c r="Y141" i="68"/>
  <c r="Z141" i="68" s="1"/>
  <c r="Y140" i="68"/>
  <c r="Z140" i="68" s="1"/>
  <c r="Y139" i="68"/>
  <c r="Z139" i="68" s="1"/>
  <c r="X134" i="68"/>
  <c r="X135" i="68" s="1"/>
  <c r="W134" i="68"/>
  <c r="W135" i="68" s="1"/>
  <c r="V134" i="68"/>
  <c r="V135" i="68" s="1"/>
  <c r="U134" i="68"/>
  <c r="U135" i="68" s="1"/>
  <c r="T134" i="68"/>
  <c r="T135" i="68" s="1"/>
  <c r="S134" i="68"/>
  <c r="S135" i="68" s="1"/>
  <c r="R134" i="68"/>
  <c r="R135" i="68" s="1"/>
  <c r="Q134" i="68"/>
  <c r="Q135" i="68" s="1"/>
  <c r="P134" i="68"/>
  <c r="P135" i="68" s="1"/>
  <c r="O134" i="68"/>
  <c r="O135" i="68" s="1"/>
  <c r="N134" i="68"/>
  <c r="N135" i="68" s="1"/>
  <c r="M134" i="68"/>
  <c r="M135" i="68" s="1"/>
  <c r="L134" i="68"/>
  <c r="L135" i="68" s="1"/>
  <c r="K134" i="68"/>
  <c r="K135" i="68" s="1"/>
  <c r="J134" i="68"/>
  <c r="J135" i="68" s="1"/>
  <c r="I134" i="68"/>
  <c r="I135" i="68" s="1"/>
  <c r="H134" i="68"/>
  <c r="H135" i="68" s="1"/>
  <c r="G134" i="68"/>
  <c r="G135" i="68" s="1"/>
  <c r="F134" i="68"/>
  <c r="F135" i="68" s="1"/>
  <c r="E134" i="68"/>
  <c r="E135" i="68" s="1"/>
  <c r="D134" i="68"/>
  <c r="D135" i="68" s="1"/>
  <c r="Y133" i="68"/>
  <c r="Z133" i="68" s="1"/>
  <c r="Y132" i="68"/>
  <c r="Z132" i="68" s="1"/>
  <c r="Y131" i="68"/>
  <c r="Z131" i="68" s="1"/>
  <c r="Y130" i="68"/>
  <c r="Z130" i="68" s="1"/>
  <c r="Y129" i="68"/>
  <c r="Z129" i="68" s="1"/>
  <c r="Y128" i="68"/>
  <c r="Z128" i="68" s="1"/>
  <c r="Y127" i="68"/>
  <c r="Z127" i="68" s="1"/>
  <c r="Y126" i="68"/>
  <c r="Z126" i="68" s="1"/>
  <c r="Y125" i="68"/>
  <c r="Z125" i="68" s="1"/>
  <c r="Y124" i="68"/>
  <c r="Z124" i="68" s="1"/>
  <c r="Y123" i="68"/>
  <c r="Z123" i="68" s="1"/>
  <c r="Y122" i="68"/>
  <c r="Z122" i="68" s="1"/>
  <c r="Y121" i="68"/>
  <c r="Z121" i="68" s="1"/>
  <c r="Y120" i="68"/>
  <c r="Z120" i="68" s="1"/>
  <c r="Y119" i="68"/>
  <c r="Z119" i="68" s="1"/>
  <c r="Y118" i="68"/>
  <c r="Z118" i="68" s="1"/>
  <c r="Y117" i="68"/>
  <c r="Z117" i="68" s="1"/>
  <c r="Y116" i="68"/>
  <c r="Z116" i="68" s="1"/>
  <c r="Y115" i="68"/>
  <c r="Z115" i="68" s="1"/>
  <c r="Y114" i="68"/>
  <c r="Z114" i="68" s="1"/>
  <c r="Y113" i="68"/>
  <c r="Z113" i="68" s="1"/>
  <c r="X108" i="68"/>
  <c r="X109" i="68" s="1"/>
  <c r="W108" i="68"/>
  <c r="W109" i="68" s="1"/>
  <c r="V108" i="68"/>
  <c r="V109" i="68" s="1"/>
  <c r="U108" i="68"/>
  <c r="U109" i="68" s="1"/>
  <c r="T108" i="68"/>
  <c r="T109" i="68" s="1"/>
  <c r="S108" i="68"/>
  <c r="S109" i="68" s="1"/>
  <c r="R108" i="68"/>
  <c r="R109" i="68" s="1"/>
  <c r="Q108" i="68"/>
  <c r="Q109" i="68" s="1"/>
  <c r="P108" i="68"/>
  <c r="P109" i="68" s="1"/>
  <c r="O108" i="68"/>
  <c r="O109" i="68" s="1"/>
  <c r="N108" i="68"/>
  <c r="N109" i="68" s="1"/>
  <c r="M108" i="68"/>
  <c r="M109" i="68" s="1"/>
  <c r="L108" i="68"/>
  <c r="L109" i="68" s="1"/>
  <c r="K108" i="68"/>
  <c r="K109" i="68" s="1"/>
  <c r="J108" i="68"/>
  <c r="J109" i="68" s="1"/>
  <c r="I108" i="68"/>
  <c r="I109" i="68" s="1"/>
  <c r="H108" i="68"/>
  <c r="H109" i="68" s="1"/>
  <c r="G108" i="68"/>
  <c r="G109" i="68" s="1"/>
  <c r="F108" i="68"/>
  <c r="F109" i="68" s="1"/>
  <c r="E108" i="68"/>
  <c r="E109" i="68" s="1"/>
  <c r="D108" i="68"/>
  <c r="D109" i="68" s="1"/>
  <c r="Y107" i="68"/>
  <c r="Z107" i="68" s="1"/>
  <c r="Y106" i="68"/>
  <c r="Z106" i="68" s="1"/>
  <c r="Y105" i="68"/>
  <c r="Z105" i="68" s="1"/>
  <c r="Y104" i="68"/>
  <c r="Z104" i="68" s="1"/>
  <c r="Y103" i="68"/>
  <c r="Z103" i="68" s="1"/>
  <c r="Y102" i="68"/>
  <c r="Z102" i="68" s="1"/>
  <c r="Y101" i="68"/>
  <c r="Z101" i="68" s="1"/>
  <c r="Y100" i="68"/>
  <c r="Z100" i="68" s="1"/>
  <c r="Y99" i="68"/>
  <c r="Z99" i="68" s="1"/>
  <c r="Y98" i="68"/>
  <c r="Z98" i="68" s="1"/>
  <c r="Y97" i="68"/>
  <c r="Z97" i="68" s="1"/>
  <c r="Y96" i="68"/>
  <c r="Z96" i="68" s="1"/>
  <c r="Y95" i="68"/>
  <c r="Z95" i="68" s="1"/>
  <c r="Y94" i="68"/>
  <c r="Z94" i="68" s="1"/>
  <c r="Y93" i="68"/>
  <c r="Z93" i="68" s="1"/>
  <c r="Y92" i="68"/>
  <c r="Z92" i="68" s="1"/>
  <c r="Y91" i="68"/>
  <c r="Z91" i="68" s="1"/>
  <c r="Y90" i="68"/>
  <c r="Z90" i="68" s="1"/>
  <c r="Y89" i="68"/>
  <c r="Z89" i="68" s="1"/>
  <c r="Y88" i="68"/>
  <c r="Z88" i="68" s="1"/>
  <c r="Y87" i="68"/>
  <c r="Z87" i="68" s="1"/>
  <c r="X82" i="68"/>
  <c r="X83" i="68" s="1"/>
  <c r="W82" i="68"/>
  <c r="W83" i="68" s="1"/>
  <c r="V82" i="68"/>
  <c r="V83" i="68" s="1"/>
  <c r="U82" i="68"/>
  <c r="U83" i="68" s="1"/>
  <c r="T82" i="68"/>
  <c r="T83" i="68" s="1"/>
  <c r="S82" i="68"/>
  <c r="S83" i="68" s="1"/>
  <c r="R82" i="68"/>
  <c r="R83" i="68" s="1"/>
  <c r="Q82" i="68"/>
  <c r="Q83" i="68" s="1"/>
  <c r="P82" i="68"/>
  <c r="P83" i="68" s="1"/>
  <c r="O82" i="68"/>
  <c r="O83" i="68" s="1"/>
  <c r="N82" i="68"/>
  <c r="N83" i="68" s="1"/>
  <c r="M82" i="68"/>
  <c r="M83" i="68" s="1"/>
  <c r="L82" i="68"/>
  <c r="L83" i="68" s="1"/>
  <c r="K82" i="68"/>
  <c r="K83" i="68" s="1"/>
  <c r="J82" i="68"/>
  <c r="J83" i="68" s="1"/>
  <c r="I82" i="68"/>
  <c r="I83" i="68" s="1"/>
  <c r="H82" i="68"/>
  <c r="H83" i="68" s="1"/>
  <c r="G82" i="68"/>
  <c r="G83" i="68" s="1"/>
  <c r="F82" i="68"/>
  <c r="F83" i="68" s="1"/>
  <c r="E82" i="68"/>
  <c r="E83" i="68" s="1"/>
  <c r="D82" i="68"/>
  <c r="D83" i="68" s="1"/>
  <c r="Y81" i="68"/>
  <c r="Z81" i="68" s="1"/>
  <c r="Y80" i="68"/>
  <c r="Z80" i="68" s="1"/>
  <c r="Y79" i="68"/>
  <c r="Z79" i="68" s="1"/>
  <c r="Y78" i="68"/>
  <c r="Z78" i="68" s="1"/>
  <c r="Y77" i="68"/>
  <c r="Z77" i="68" s="1"/>
  <c r="Y76" i="68"/>
  <c r="Z76" i="68" s="1"/>
  <c r="Y75" i="68"/>
  <c r="Z75" i="68" s="1"/>
  <c r="Y74" i="68"/>
  <c r="Z74" i="68" s="1"/>
  <c r="Y73" i="68"/>
  <c r="Z73" i="68" s="1"/>
  <c r="Y72" i="68"/>
  <c r="Z72" i="68" s="1"/>
  <c r="Y71" i="68"/>
  <c r="Z71" i="68" s="1"/>
  <c r="Y70" i="68"/>
  <c r="Z70" i="68" s="1"/>
  <c r="Y69" i="68"/>
  <c r="Z69" i="68" s="1"/>
  <c r="Y68" i="68"/>
  <c r="Z68" i="68" s="1"/>
  <c r="Y67" i="68"/>
  <c r="Z67" i="68" s="1"/>
  <c r="Y66" i="68"/>
  <c r="Z66" i="68" s="1"/>
  <c r="Y65" i="68"/>
  <c r="Z65" i="68" s="1"/>
  <c r="Y64" i="68"/>
  <c r="Z64" i="68" s="1"/>
  <c r="Y63" i="68"/>
  <c r="Z63" i="68" s="1"/>
  <c r="Y62" i="68"/>
  <c r="Z62" i="68" s="1"/>
  <c r="Y61" i="68"/>
  <c r="Z61" i="68" s="1"/>
  <c r="X56" i="68"/>
  <c r="X57" i="68" s="1"/>
  <c r="W56" i="68"/>
  <c r="W57" i="68" s="1"/>
  <c r="V56" i="68"/>
  <c r="V57" i="68" s="1"/>
  <c r="U56" i="68"/>
  <c r="U57" i="68" s="1"/>
  <c r="T56" i="68"/>
  <c r="T57" i="68" s="1"/>
  <c r="S56" i="68"/>
  <c r="S57" i="68" s="1"/>
  <c r="R56" i="68"/>
  <c r="R57" i="68" s="1"/>
  <c r="Q56" i="68"/>
  <c r="Q57" i="68" s="1"/>
  <c r="P56" i="68"/>
  <c r="P57" i="68" s="1"/>
  <c r="O56" i="68"/>
  <c r="O57" i="68" s="1"/>
  <c r="N56" i="68"/>
  <c r="N57" i="68" s="1"/>
  <c r="M56" i="68"/>
  <c r="M57" i="68" s="1"/>
  <c r="L56" i="68"/>
  <c r="L57" i="68" s="1"/>
  <c r="K56" i="68"/>
  <c r="K57" i="68" s="1"/>
  <c r="J56" i="68"/>
  <c r="J57" i="68" s="1"/>
  <c r="I56" i="68"/>
  <c r="I57" i="68" s="1"/>
  <c r="H56" i="68"/>
  <c r="H57" i="68" s="1"/>
  <c r="G56" i="68"/>
  <c r="G57" i="68" s="1"/>
  <c r="F56" i="68"/>
  <c r="F57" i="68" s="1"/>
  <c r="E56" i="68"/>
  <c r="E57" i="68" s="1"/>
  <c r="D56" i="68"/>
  <c r="Y55" i="68"/>
  <c r="Z55" i="68" s="1"/>
  <c r="Y54" i="68"/>
  <c r="Z54" i="68" s="1"/>
  <c r="Y53" i="68"/>
  <c r="Z53" i="68" s="1"/>
  <c r="Y52" i="68"/>
  <c r="Z52" i="68" s="1"/>
  <c r="Y51" i="68"/>
  <c r="Z51" i="68" s="1"/>
  <c r="Y50" i="68"/>
  <c r="Z50" i="68" s="1"/>
  <c r="Y49" i="68"/>
  <c r="Z49" i="68" s="1"/>
  <c r="Y48" i="68"/>
  <c r="Z48" i="68" s="1"/>
  <c r="Y47" i="68"/>
  <c r="Z47" i="68" s="1"/>
  <c r="Y46" i="68"/>
  <c r="Z46" i="68" s="1"/>
  <c r="Y45" i="68"/>
  <c r="Z45" i="68" s="1"/>
  <c r="Y44" i="68"/>
  <c r="Z44" i="68" s="1"/>
  <c r="Y43" i="68"/>
  <c r="Z43" i="68" s="1"/>
  <c r="Y42" i="68"/>
  <c r="Z42" i="68" s="1"/>
  <c r="Y41" i="68"/>
  <c r="Z41" i="68" s="1"/>
  <c r="Y40" i="68"/>
  <c r="Z40" i="68" s="1"/>
  <c r="Y39" i="68"/>
  <c r="Z39" i="68" s="1"/>
  <c r="Y38" i="68"/>
  <c r="Z38" i="68" s="1"/>
  <c r="Y37" i="68"/>
  <c r="Z37" i="68" s="1"/>
  <c r="Y36" i="68"/>
  <c r="Z36" i="68" s="1"/>
  <c r="Y35" i="68"/>
  <c r="Z35" i="68" s="1"/>
  <c r="E27" i="68"/>
  <c r="F27" i="68"/>
  <c r="F28" i="68" s="1"/>
  <c r="G27" i="68"/>
  <c r="G28" i="68" s="1"/>
  <c r="H27" i="68"/>
  <c r="H28" i="68" s="1"/>
  <c r="I27" i="68"/>
  <c r="I28" i="68" s="1"/>
  <c r="J27" i="68"/>
  <c r="J28" i="68" s="1"/>
  <c r="K27" i="68"/>
  <c r="K28" i="68" s="1"/>
  <c r="L27" i="68"/>
  <c r="L28" i="68" s="1"/>
  <c r="M27" i="68"/>
  <c r="M28" i="68" s="1"/>
  <c r="N27" i="68"/>
  <c r="N28" i="68" s="1"/>
  <c r="O27" i="68"/>
  <c r="O28" i="68" s="1"/>
  <c r="P27" i="68"/>
  <c r="P28" i="68" s="1"/>
  <c r="Q27" i="68"/>
  <c r="Q28" i="68" s="1"/>
  <c r="R27" i="68"/>
  <c r="R28" i="68" s="1"/>
  <c r="S27" i="68"/>
  <c r="S28" i="68" s="1"/>
  <c r="T27" i="68"/>
  <c r="T28" i="68" s="1"/>
  <c r="U27" i="68"/>
  <c r="U28" i="68" s="1"/>
  <c r="V27" i="68"/>
  <c r="V28" i="68" s="1"/>
  <c r="W27" i="68"/>
  <c r="W28" i="68" s="1"/>
  <c r="X27" i="68"/>
  <c r="X28" i="68" s="1"/>
  <c r="D27" i="68"/>
  <c r="D28" i="68" s="1"/>
  <c r="Y7" i="68"/>
  <c r="Z7" i="68" s="1"/>
  <c r="Y8" i="68"/>
  <c r="Z8" i="68" s="1"/>
  <c r="Y9" i="68"/>
  <c r="Z9" i="68" s="1"/>
  <c r="Y10" i="68"/>
  <c r="Z10" i="68" s="1"/>
  <c r="Y11" i="68"/>
  <c r="Z11" i="68" s="1"/>
  <c r="Y12" i="68"/>
  <c r="Z12" i="68" s="1"/>
  <c r="Y13" i="68"/>
  <c r="Z13" i="68" s="1"/>
  <c r="Y14" i="68"/>
  <c r="Z14" i="68" s="1"/>
  <c r="Y15" i="68"/>
  <c r="Z15" i="68" s="1"/>
  <c r="Y16" i="68"/>
  <c r="Z16" i="68" s="1"/>
  <c r="Y17" i="68"/>
  <c r="Z17" i="68" s="1"/>
  <c r="Y18" i="68"/>
  <c r="Z18" i="68" s="1"/>
  <c r="Y19" i="68"/>
  <c r="Z19" i="68" s="1"/>
  <c r="Y20" i="68"/>
  <c r="Z20" i="68" s="1"/>
  <c r="Y21" i="68"/>
  <c r="Z21" i="68" s="1"/>
  <c r="Y22" i="68"/>
  <c r="Z22" i="68" s="1"/>
  <c r="Y23" i="68"/>
  <c r="Z23" i="68" s="1"/>
  <c r="Y24" i="68"/>
  <c r="Z24" i="68" s="1"/>
  <c r="Y25" i="68"/>
  <c r="Z25" i="68" s="1"/>
  <c r="Y26" i="68"/>
  <c r="Z26" i="68" s="1"/>
  <c r="Y6" i="68"/>
  <c r="Z6" i="68" s="1"/>
  <c r="C12" i="91"/>
  <c r="B12" i="91"/>
  <c r="C12" i="62"/>
  <c r="B12" i="62"/>
  <c r="C13" i="55"/>
  <c r="B13" i="55"/>
  <c r="C7" i="104"/>
  <c r="C8" i="104"/>
  <c r="C9" i="104"/>
  <c r="C10" i="104"/>
  <c r="C11" i="104"/>
  <c r="C12" i="104"/>
  <c r="B8" i="104"/>
  <c r="B9" i="104"/>
  <c r="B10" i="104"/>
  <c r="B11" i="104"/>
  <c r="B12" i="104"/>
  <c r="B7" i="104"/>
  <c r="C13" i="54"/>
  <c r="B13" i="54"/>
  <c r="C13" i="53"/>
  <c r="B13" i="53"/>
  <c r="B9" i="103"/>
  <c r="C9" i="103"/>
  <c r="B10" i="103"/>
  <c r="C10" i="103"/>
  <c r="B12" i="103"/>
  <c r="C12" i="103"/>
  <c r="B13" i="103"/>
  <c r="C13" i="103"/>
  <c r="B14" i="103"/>
  <c r="C14" i="103"/>
  <c r="B18" i="103"/>
  <c r="C18" i="103"/>
  <c r="B20" i="103"/>
  <c r="C20" i="103"/>
  <c r="B21" i="103"/>
  <c r="C21" i="103"/>
  <c r="B22" i="103"/>
  <c r="C22" i="103"/>
  <c r="B23" i="103"/>
  <c r="C23" i="103"/>
  <c r="B24" i="103"/>
  <c r="C24" i="103"/>
  <c r="B25" i="103"/>
  <c r="C25" i="103"/>
  <c r="B26" i="103"/>
  <c r="C26" i="103"/>
  <c r="B27" i="103"/>
  <c r="C27" i="103"/>
  <c r="B28" i="103"/>
  <c r="C28" i="103"/>
  <c r="B30" i="103"/>
  <c r="C30" i="103"/>
  <c r="C7" i="103"/>
  <c r="B7" i="103"/>
  <c r="B31" i="50"/>
  <c r="C31" i="50"/>
  <c r="C31" i="49"/>
  <c r="B31" i="49"/>
  <c r="C31" i="48"/>
  <c r="B31" i="48"/>
  <c r="C28" i="47"/>
  <c r="B28" i="47"/>
  <c r="B8" i="102"/>
  <c r="C8" i="102"/>
  <c r="B9" i="102"/>
  <c r="C9" i="102"/>
  <c r="B10" i="102"/>
  <c r="C10" i="102"/>
  <c r="B11" i="102"/>
  <c r="C11" i="102"/>
  <c r="B12" i="102"/>
  <c r="C12" i="102"/>
  <c r="B13" i="102"/>
  <c r="C13" i="102"/>
  <c r="B14" i="102"/>
  <c r="C14" i="102"/>
  <c r="B15" i="102"/>
  <c r="C15" i="102"/>
  <c r="B16" i="102"/>
  <c r="C16" i="102"/>
  <c r="B17" i="102"/>
  <c r="C17" i="102"/>
  <c r="B18" i="102"/>
  <c r="C18" i="102"/>
  <c r="B19" i="102"/>
  <c r="C19" i="102"/>
  <c r="B20" i="102"/>
  <c r="C20" i="102"/>
  <c r="B21" i="102"/>
  <c r="C21" i="102"/>
  <c r="B22" i="102"/>
  <c r="C22" i="102"/>
  <c r="B23" i="102"/>
  <c r="C23" i="102"/>
  <c r="B24" i="102"/>
  <c r="C24" i="102"/>
  <c r="B25" i="102"/>
  <c r="C25" i="102"/>
  <c r="B26" i="102"/>
  <c r="C26" i="102"/>
  <c r="B27" i="102"/>
  <c r="C27" i="102"/>
  <c r="C7" i="102"/>
  <c r="B7" i="102"/>
  <c r="C28" i="57"/>
  <c r="B28" i="57"/>
  <c r="C28" i="56"/>
  <c r="B28" i="56"/>
  <c r="B31" i="43"/>
  <c r="C31" i="43"/>
  <c r="L186" i="68" l="1"/>
  <c r="Z175" i="68"/>
  <c r="Z180" i="68"/>
  <c r="N187" i="68"/>
  <c r="O187" i="68"/>
  <c r="J186" i="68"/>
  <c r="Z181" i="68"/>
  <c r="T187" i="68"/>
  <c r="L161" i="68"/>
  <c r="L187" i="68" s="1"/>
  <c r="Z165" i="68"/>
  <c r="U187" i="68"/>
  <c r="M186" i="68"/>
  <c r="V187" i="68"/>
  <c r="Y177" i="68"/>
  <c r="N186" i="68"/>
  <c r="Z182" i="68"/>
  <c r="W187" i="68"/>
  <c r="Y180" i="68"/>
  <c r="O186" i="68"/>
  <c r="Z166" i="68"/>
  <c r="P187" i="68"/>
  <c r="E187" i="68"/>
  <c r="Y178" i="68"/>
  <c r="Y175" i="68"/>
  <c r="Z170" i="68"/>
  <c r="F187" i="68"/>
  <c r="C31" i="103"/>
  <c r="F88" i="105"/>
  <c r="N87" i="105"/>
  <c r="F88" i="71"/>
  <c r="G86" i="71"/>
  <c r="N87" i="71"/>
  <c r="N91" i="71"/>
  <c r="H86" i="71"/>
  <c r="I86" i="71"/>
  <c r="J86" i="71"/>
  <c r="L86" i="71"/>
  <c r="M86" i="71"/>
  <c r="N90" i="71"/>
  <c r="N92" i="71"/>
  <c r="K86" i="71"/>
  <c r="G88" i="71"/>
  <c r="H88" i="71"/>
  <c r="I88" i="71"/>
  <c r="J88" i="71"/>
  <c r="K88" i="71"/>
  <c r="L88" i="71"/>
  <c r="M88" i="71"/>
  <c r="Z184" i="68"/>
  <c r="Z171" i="68"/>
  <c r="Y173" i="68"/>
  <c r="M187" i="68"/>
  <c r="Z169" i="68"/>
  <c r="Z172" i="68"/>
  <c r="Y184" i="68"/>
  <c r="R187" i="68"/>
  <c r="Z174" i="68"/>
  <c r="Z167" i="68"/>
  <c r="Z183" i="68"/>
  <c r="Q187" i="68"/>
  <c r="Z168" i="68"/>
  <c r="Z185" i="68"/>
  <c r="S187" i="68"/>
  <c r="Z176" i="68"/>
  <c r="J187" i="68"/>
  <c r="Y168" i="68"/>
  <c r="Q186" i="68"/>
  <c r="Y169" i="68"/>
  <c r="Y185" i="68"/>
  <c r="R186" i="68"/>
  <c r="Y176" i="68"/>
  <c r="S186" i="68"/>
  <c r="Y167" i="68"/>
  <c r="Y165" i="68"/>
  <c r="Y181" i="68"/>
  <c r="F186" i="68"/>
  <c r="V186" i="68"/>
  <c r="Y166" i="68"/>
  <c r="U186" i="68"/>
  <c r="Y172" i="68"/>
  <c r="G186" i="68"/>
  <c r="W186" i="68"/>
  <c r="Y182" i="68"/>
  <c r="D186" i="68"/>
  <c r="Y174" i="68"/>
  <c r="E186" i="68"/>
  <c r="Y179" i="68"/>
  <c r="H186" i="68"/>
  <c r="X186" i="68"/>
  <c r="Y171" i="68"/>
  <c r="P186" i="68"/>
  <c r="Y183" i="68"/>
  <c r="T186" i="68"/>
  <c r="Y170" i="68"/>
  <c r="I186" i="68"/>
  <c r="G86" i="105"/>
  <c r="J88" i="105"/>
  <c r="N91" i="105"/>
  <c r="N76" i="105"/>
  <c r="N92" i="105"/>
  <c r="N89" i="105"/>
  <c r="N90" i="105"/>
  <c r="H86" i="105"/>
  <c r="I86" i="105"/>
  <c r="F62" i="105"/>
  <c r="G88" i="105"/>
  <c r="H88" i="105"/>
  <c r="I88" i="105"/>
  <c r="K86" i="105"/>
  <c r="L86" i="105"/>
  <c r="M86" i="105"/>
  <c r="L88" i="105"/>
  <c r="K88" i="105"/>
  <c r="M88" i="105"/>
  <c r="N74" i="105"/>
  <c r="F74" i="105"/>
  <c r="N100" i="105"/>
  <c r="N98" i="105" s="1"/>
  <c r="N8" i="105"/>
  <c r="N6" i="105" s="1"/>
  <c r="N28" i="105"/>
  <c r="N26" i="105" s="1"/>
  <c r="N40" i="105"/>
  <c r="N38" i="105" s="1"/>
  <c r="N64" i="105"/>
  <c r="J62" i="105"/>
  <c r="J86" i="105" s="1"/>
  <c r="F98" i="105"/>
  <c r="F26" i="105"/>
  <c r="N52" i="105"/>
  <c r="N50" i="105" s="1"/>
  <c r="F38" i="105"/>
  <c r="F6" i="105"/>
  <c r="N100" i="71"/>
  <c r="N98" i="71" s="1"/>
  <c r="F98" i="71"/>
  <c r="N76" i="71"/>
  <c r="N74" i="71" s="1"/>
  <c r="N52" i="71"/>
  <c r="N50" i="71" s="1"/>
  <c r="N64" i="71"/>
  <c r="N40" i="71"/>
  <c r="N38" i="71" s="1"/>
  <c r="N28" i="71"/>
  <c r="N26" i="71" s="1"/>
  <c r="N8" i="71"/>
  <c r="N6" i="71" s="1"/>
  <c r="F74" i="71"/>
  <c r="F62" i="71"/>
  <c r="F50" i="71"/>
  <c r="F38" i="71"/>
  <c r="F26" i="71"/>
  <c r="Y212" i="68"/>
  <c r="Z213" i="68" s="1"/>
  <c r="Y160" i="68"/>
  <c r="Z161" i="68" s="1"/>
  <c r="D161" i="68"/>
  <c r="D187" i="68" s="1"/>
  <c r="Y56" i="68"/>
  <c r="Z57" i="68" s="1"/>
  <c r="Y134" i="68"/>
  <c r="Z135" i="68" s="1"/>
  <c r="Y108" i="68"/>
  <c r="Z109" i="68" s="1"/>
  <c r="Y82" i="68"/>
  <c r="Z83" i="68" s="1"/>
  <c r="D57" i="68"/>
  <c r="Y27" i="68"/>
  <c r="Z28" i="68" s="1"/>
  <c r="E28" i="68"/>
  <c r="B13" i="104"/>
  <c r="C13" i="104"/>
  <c r="B31" i="103"/>
  <c r="B28" i="102"/>
  <c r="C28" i="102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7" i="79"/>
  <c r="F86" i="71" l="1"/>
  <c r="N62" i="71"/>
  <c r="N86" i="71" s="1"/>
  <c r="N88" i="71"/>
  <c r="Z187" i="68"/>
  <c r="Y186" i="68"/>
  <c r="F86" i="105"/>
  <c r="N62" i="105"/>
  <c r="N86" i="105" s="1"/>
  <c r="N88" i="105"/>
  <c r="B44" i="96"/>
  <c r="F44" i="96" s="1"/>
  <c r="G43" i="96"/>
  <c r="B42" i="96"/>
  <c r="G42" i="96" s="1"/>
  <c r="B41" i="96"/>
  <c r="G41" i="96" s="1"/>
  <c r="B40" i="96"/>
  <c r="F40" i="96" s="1"/>
  <c r="B39" i="96"/>
  <c r="G39" i="96" s="1"/>
  <c r="B38" i="96"/>
  <c r="F38" i="96" s="1"/>
  <c r="B37" i="96"/>
  <c r="G37" i="96" s="1"/>
  <c r="B36" i="96"/>
  <c r="F36" i="96" s="1"/>
  <c r="B35" i="96"/>
  <c r="F35" i="96" s="1"/>
  <c r="B34" i="96"/>
  <c r="F34" i="96" s="1"/>
  <c r="B33" i="96"/>
  <c r="F33" i="96" s="1"/>
  <c r="B32" i="96"/>
  <c r="F32" i="96" s="1"/>
  <c r="B31" i="96"/>
  <c r="F31" i="96" s="1"/>
  <c r="B30" i="96"/>
  <c r="F30" i="96" s="1"/>
  <c r="F29" i="96"/>
  <c r="B28" i="96"/>
  <c r="F28" i="96" s="1"/>
  <c r="B27" i="96"/>
  <c r="F27" i="96" s="1"/>
  <c r="B26" i="96"/>
  <c r="F26" i="96" s="1"/>
  <c r="F25" i="96"/>
  <c r="B24" i="96"/>
  <c r="F24" i="96" s="1"/>
  <c r="B23" i="96"/>
  <c r="G23" i="96" s="1"/>
  <c r="B22" i="96"/>
  <c r="F22" i="96" s="1"/>
  <c r="B21" i="96"/>
  <c r="F21" i="96" s="1"/>
  <c r="B20" i="96"/>
  <c r="G20" i="96" s="1"/>
  <c r="B19" i="96"/>
  <c r="F19" i="96" s="1"/>
  <c r="B18" i="96"/>
  <c r="F18" i="96" s="1"/>
  <c r="F17" i="96"/>
  <c r="B16" i="96"/>
  <c r="G16" i="96" s="1"/>
  <c r="B15" i="96"/>
  <c r="G15" i="96" s="1"/>
  <c r="B14" i="96"/>
  <c r="G14" i="96" s="1"/>
  <c r="B13" i="96"/>
  <c r="G13" i="96" s="1"/>
  <c r="A20" i="96"/>
  <c r="E20" i="96" s="1"/>
  <c r="A19" i="96"/>
  <c r="D19" i="96" s="1"/>
  <c r="A18" i="96"/>
  <c r="D18" i="96" s="1"/>
  <c r="D17" i="96"/>
  <c r="A16" i="96"/>
  <c r="D16" i="96" s="1"/>
  <c r="A15" i="96"/>
  <c r="E15" i="96" s="1"/>
  <c r="A14" i="96"/>
  <c r="D14" i="96" s="1"/>
  <c r="A13" i="96"/>
  <c r="D13" i="96" s="1"/>
  <c r="B12" i="96"/>
  <c r="F12" i="96" s="1"/>
  <c r="F11" i="96"/>
  <c r="B10" i="96"/>
  <c r="F10" i="96" s="1"/>
  <c r="A12" i="96"/>
  <c r="D12" i="96" s="1"/>
  <c r="E11" i="96"/>
  <c r="A10" i="96"/>
  <c r="D10" i="96" s="1"/>
  <c r="B9" i="96"/>
  <c r="G9" i="96" s="1"/>
  <c r="B8" i="96"/>
  <c r="F8" i="96" s="1"/>
  <c r="A8" i="96"/>
  <c r="E8" i="96" s="1"/>
  <c r="A9" i="96"/>
  <c r="D9" i="96" s="1"/>
  <c r="B7" i="96"/>
  <c r="F7" i="96" s="1"/>
  <c r="A7" i="96"/>
  <c r="A38" i="96"/>
  <c r="D38" i="96" s="1"/>
  <c r="A37" i="96"/>
  <c r="D37" i="96" s="1"/>
  <c r="A36" i="96"/>
  <c r="D36" i="96" s="1"/>
  <c r="A35" i="96"/>
  <c r="E35" i="96" s="1"/>
  <c r="A34" i="96"/>
  <c r="D34" i="96" s="1"/>
  <c r="A33" i="96"/>
  <c r="E33" i="96" s="1"/>
  <c r="A32" i="96"/>
  <c r="E32" i="96" s="1"/>
  <c r="A31" i="96"/>
  <c r="E31" i="96" s="1"/>
  <c r="A30" i="96"/>
  <c r="D30" i="96" s="1"/>
  <c r="D29" i="96"/>
  <c r="E28" i="96"/>
  <c r="A27" i="96"/>
  <c r="D27" i="96" s="1"/>
  <c r="A26" i="96"/>
  <c r="D26" i="96" s="1"/>
  <c r="D25" i="96"/>
  <c r="A24" i="96"/>
  <c r="D24" i="96" s="1"/>
  <c r="A23" i="96"/>
  <c r="D23" i="96" s="1"/>
  <c r="A22" i="96"/>
  <c r="D22" i="96" s="1"/>
  <c r="A21" i="96"/>
  <c r="D21" i="96" s="1"/>
  <c r="A44" i="96"/>
  <c r="D44" i="96" s="1"/>
  <c r="E43" i="96"/>
  <c r="A42" i="96"/>
  <c r="E42" i="96" s="1"/>
  <c r="A68" i="96"/>
  <c r="A67" i="96"/>
  <c r="A65" i="96"/>
  <c r="A62" i="96"/>
  <c r="A60" i="96"/>
  <c r="A66" i="96" s="1"/>
  <c r="A59" i="96"/>
  <c r="A39" i="96"/>
  <c r="E39" i="96" s="1"/>
  <c r="A41" i="96"/>
  <c r="D41" i="96" s="1"/>
  <c r="A40" i="96"/>
  <c r="E40" i="96" s="1"/>
  <c r="E27" i="96" l="1"/>
  <c r="F42" i="96"/>
  <c r="E37" i="96"/>
  <c r="G32" i="96"/>
  <c r="G24" i="96"/>
  <c r="E21" i="96"/>
  <c r="D7" i="96"/>
  <c r="E7" i="96"/>
  <c r="D43" i="96"/>
  <c r="E23" i="96"/>
  <c r="E44" i="96"/>
  <c r="E36" i="96"/>
  <c r="D42" i="96"/>
  <c r="E24" i="96"/>
  <c r="E22" i="96"/>
  <c r="D39" i="96"/>
  <c r="E25" i="96"/>
  <c r="E34" i="96"/>
  <c r="E26" i="96"/>
  <c r="E41" i="96"/>
  <c r="F41" i="96"/>
  <c r="G40" i="96"/>
  <c r="D40" i="96"/>
  <c r="G36" i="96"/>
  <c r="G44" i="96"/>
  <c r="F37" i="96"/>
  <c r="G35" i="96"/>
  <c r="F43" i="96"/>
  <c r="G28" i="96"/>
  <c r="G27" i="96"/>
  <c r="G26" i="96"/>
  <c r="G30" i="96"/>
  <c r="G29" i="96"/>
  <c r="G31" i="96"/>
  <c r="G25" i="96"/>
  <c r="G21" i="96"/>
  <c r="F20" i="96"/>
  <c r="D20" i="96"/>
  <c r="G19" i="96"/>
  <c r="E19" i="96"/>
  <c r="E18" i="96"/>
  <c r="E17" i="96"/>
  <c r="F16" i="96"/>
  <c r="E16" i="96"/>
  <c r="F15" i="96"/>
  <c r="D15" i="96"/>
  <c r="F14" i="96"/>
  <c r="E14" i="96"/>
  <c r="E13" i="96"/>
  <c r="G12" i="96"/>
  <c r="E12" i="96"/>
  <c r="G11" i="96"/>
  <c r="D11" i="96"/>
  <c r="G10" i="96"/>
  <c r="E10" i="96"/>
  <c r="G8" i="96"/>
  <c r="F9" i="96"/>
  <c r="E9" i="96"/>
  <c r="D8" i="96"/>
  <c r="G22" i="96"/>
  <c r="F23" i="96"/>
  <c r="G7" i="96"/>
  <c r="F39" i="96"/>
  <c r="G38" i="96"/>
  <c r="G34" i="96"/>
  <c r="G18" i="96"/>
  <c r="G33" i="96"/>
  <c r="F13" i="96"/>
  <c r="G17" i="96"/>
  <c r="D35" i="96"/>
  <c r="D28" i="96"/>
  <c r="E29" i="96"/>
  <c r="E30" i="96"/>
  <c r="D31" i="96"/>
  <c r="D32" i="96"/>
  <c r="D33" i="96"/>
  <c r="E38" i="96"/>
</calcChain>
</file>

<file path=xl/sharedStrings.xml><?xml version="1.0" encoding="utf-8"?>
<sst xmlns="http://schemas.openxmlformats.org/spreadsheetml/2006/main" count="2270" uniqueCount="410">
  <si>
    <t>Totalt</t>
  </si>
  <si>
    <t>Norge</t>
  </si>
  <si>
    <t>Finland</t>
  </si>
  <si>
    <t>Danmark</t>
  </si>
  <si>
    <t>Tyskland</t>
  </si>
  <si>
    <t>Benelux-länderna</t>
  </si>
  <si>
    <t>Italien, Schweiz och Österrike</t>
  </si>
  <si>
    <t>Frankrike, Spanien och Portugal</t>
  </si>
  <si>
    <t>Storbritannien, Irland och Island</t>
  </si>
  <si>
    <t>Sydosteuropa inkl Polen och Tjeckien</t>
  </si>
  <si>
    <t>Östeuropa</t>
  </si>
  <si>
    <t>Övriga Europa</t>
  </si>
  <si>
    <t>Nord-, Mellan- och Sydamerika</t>
  </si>
  <si>
    <t>Afrika</t>
  </si>
  <si>
    <t>Asien och Oceanien</t>
  </si>
  <si>
    <t>Okänd</t>
  </si>
  <si>
    <t>Lasttyp</t>
  </si>
  <si>
    <t>Okänt</t>
  </si>
  <si>
    <t>Vägregion</t>
  </si>
  <si>
    <t>Mitt</t>
  </si>
  <si>
    <t>Stockholm</t>
  </si>
  <si>
    <t>Väst</t>
  </si>
  <si>
    <t>Export</t>
  </si>
  <si>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</si>
  <si>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</si>
  <si>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</si>
  <si>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</si>
  <si>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</si>
  <si>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</si>
  <si>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</si>
  <si>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</si>
  <si>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</si>
  <si>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</si>
  <si>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</si>
  <si>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</si>
  <si>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</si>
  <si>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</si>
  <si>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</si>
  <si>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</si>
  <si>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</si>
  <si>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Västerbottens län</t>
  </si>
  <si>
    <t>Norrbottens län</t>
  </si>
  <si>
    <t>Regional area</t>
  </si>
  <si>
    <t>Italien, Schweiz, Österrike, Malta, Liechtenstein</t>
  </si>
  <si>
    <t>Afrika, Asien och Oceanien</t>
  </si>
  <si>
    <t>Norge, Danmark, Färöarna</t>
  </si>
  <si>
    <t>Trafikslag</t>
  </si>
  <si>
    <t>Andel vikt</t>
  </si>
  <si>
    <t>Andel värde</t>
  </si>
  <si>
    <t>Väg</t>
  </si>
  <si>
    <t>Väg och Sjöfart</t>
  </si>
  <si>
    <t>Luftfart eller luftfart i kombination med annat trafikslag</t>
  </si>
  <si>
    <t>Järnväg eller järnväg i kombination med annat trafikslag</t>
  </si>
  <si>
    <t>Sjöfart</t>
  </si>
  <si>
    <t>Innehåll</t>
  </si>
  <si>
    <t>Content</t>
  </si>
  <si>
    <t>9. Outgoing consignments 2016 by NUTS II regions and recipient</t>
  </si>
  <si>
    <t>Avgående och ankommande sändningar 2016. Vikt och värde fördelat på trafikslag.</t>
  </si>
  <si>
    <t>Outgoing and incoming consignments 2016. Percentage of weight and value by mode of transport.</t>
  </si>
  <si>
    <t>1. Avgående sändningar 2016 efter avsändarens branschtillhörighet.</t>
  </si>
  <si>
    <t>1. Outgoing consignments 2016 branch of consignor.</t>
  </si>
  <si>
    <t>2. Ankommande sändningar från utlandet 2016 efter mottagarens branschtillhörighet.</t>
  </si>
  <si>
    <t>2. Incoming consignments from abroad during 2016 by branch of recipient.</t>
  </si>
  <si>
    <t>3. Avgående sändningar 2016 efter varugrupper.</t>
  </si>
  <si>
    <t>3. Outgoing consignments 2016 by commodity groups.</t>
  </si>
  <si>
    <t>4. Ankommande sändningar från utlandet 2016 efter varugrupper.</t>
  </si>
  <si>
    <t>4. Incoming consignments from abroad 2016 by commodity groups.</t>
  </si>
  <si>
    <t>5. Avgående sändningar 2016 efter lasttyp.</t>
  </si>
  <si>
    <t>5. Outgoing consignments 2016 by cargo type.</t>
  </si>
  <si>
    <t>6. Ankommande sändningar från utlandet 2016 efter lasttyp.</t>
  </si>
  <si>
    <t>6. Incoming consignments from abroad 2016 by cargo type.</t>
  </si>
  <si>
    <t>7. Avgående sändningar 2016 efter vägregioner.</t>
  </si>
  <si>
    <t>7. Outgoing consignments 2016 by regional directorates areas.</t>
  </si>
  <si>
    <t>8. Ankommande sändningar från utlandet 2016 efter vägregioner.</t>
  </si>
  <si>
    <t>8. Incoming consignments 2016 by regional directorates areas.</t>
  </si>
  <si>
    <t>9. Avgående sändningar 2016 efter riksområden (NUTS II) och mottagare.</t>
  </si>
  <si>
    <t>10. Ankommande sändningar från utlandet 2016 efter riksområden (NUTS II).</t>
  </si>
  <si>
    <t>10. Incoming consignments from abroad 2016 by NUTS II regions.</t>
  </si>
  <si>
    <t>11. Avgående sändningar 2016 efter län.</t>
  </si>
  <si>
    <t>11. Outgoing consignments 2016 by county.</t>
  </si>
  <si>
    <t>12. Ankommande sändningar från utlandet 2016 efter län.</t>
  </si>
  <si>
    <t>12. Incoming consignments from abroad 2016 by county.</t>
  </si>
  <si>
    <t>13. Avgående sändningar 2016 efter mottagarland eller region.</t>
  </si>
  <si>
    <t>13. Outgoing consignments 2016 by recipient's country or region.</t>
  </si>
  <si>
    <t>14. Ankommande sändningar 2016 efter avsändarland eller region.</t>
  </si>
  <si>
    <t>14. Incoming consignments 2016 by country or region of the consignor.</t>
  </si>
  <si>
    <t>Vikt,
1 000 ton</t>
  </si>
  <si>
    <t>Värde, miljoner kr</t>
  </si>
  <si>
    <t>Weight
1 000 tonnes</t>
  </si>
  <si>
    <t>Value, 
SEK million</t>
  </si>
  <si>
    <t xml:space="preserve"> </t>
  </si>
  <si>
    <t>Trafikanalys</t>
  </si>
  <si>
    <t xml:space="preserve">Svenska </t>
  </si>
  <si>
    <t>Engelska</t>
  </si>
  <si>
    <t/>
  </si>
  <si>
    <t>Inrikes</t>
  </si>
  <si>
    <t>a) Avgående sändningar</t>
  </si>
  <si>
    <t>b) Avgående sändningar</t>
  </si>
  <si>
    <t>c) Avgående sändningar</t>
  </si>
  <si>
    <t>Import</t>
  </si>
  <si>
    <t>d) Ankommande sändningar från utlandet</t>
  </si>
  <si>
    <t>0. Andel avgående och ankommande sändningar efter trafikslag</t>
  </si>
  <si>
    <t>5-9 anställda</t>
  </si>
  <si>
    <t>10-19 anställda</t>
  </si>
  <si>
    <t>20-49 anställda</t>
  </si>
  <si>
    <t>50-99 anställda</t>
  </si>
  <si>
    <t>100-199 anställda</t>
  </si>
  <si>
    <t>200-499 anställda</t>
  </si>
  <si>
    <t>500- anställda</t>
  </si>
  <si>
    <t>Kalmar län</t>
  </si>
  <si>
    <t>Gotland län</t>
  </si>
  <si>
    <t>Jämtlands län</t>
  </si>
  <si>
    <t xml:space="preserve">    därav sågade, hyvlade trävaror</t>
  </si>
  <si>
    <t xml:space="preserve">    därav flis, trä-/sågavfall</t>
  </si>
  <si>
    <t xml:space="preserve">    därav raffinerade petroleumprodukter</t>
  </si>
  <si>
    <t>Öst</t>
  </si>
  <si>
    <t>Syd</t>
  </si>
  <si>
    <t>County/NUTS III region</t>
  </si>
  <si>
    <t>County/NUTS II region</t>
  </si>
  <si>
    <t>Riksområde (NUTS II)</t>
  </si>
  <si>
    <t>Från län</t>
  </si>
  <si>
    <t>01</t>
  </si>
  <si>
    <t>03</t>
  </si>
  <si>
    <t>Till län</t>
  </si>
  <si>
    <t>(Värde 1000 SEK)</t>
  </si>
  <si>
    <t>Vikt (1000 ton)</t>
  </si>
  <si>
    <t>Till land/region</t>
  </si>
  <si>
    <t>Därav inom länet (%)</t>
  </si>
  <si>
    <t xml:space="preserve">   därav inom länet (%)</t>
  </si>
  <si>
    <t>1) Konfidensintervall saknas i denna tabell på grund av utrymmesskäl, kontakta Trafikanalys om konfidensintervall önskas.</t>
  </si>
  <si>
    <t>Från land</t>
  </si>
  <si>
    <t>Gör om! Motsv som reg/bransch etc.</t>
  </si>
  <si>
    <t>SE11</t>
  </si>
  <si>
    <t>SE12</t>
  </si>
  <si>
    <t>SE21</t>
  </si>
  <si>
    <t>SE22</t>
  </si>
  <si>
    <t>SE23</t>
  </si>
  <si>
    <t>SE31</t>
  </si>
  <si>
    <t>SE32</t>
  </si>
  <si>
    <t>SE33</t>
  </si>
  <si>
    <t xml:space="preserve"> 95 % K.I.</t>
  </si>
  <si>
    <t>EU-länder</t>
  </si>
  <si>
    <t>därav</t>
  </si>
  <si>
    <t>Övriga Världen</t>
  </si>
  <si>
    <t>Mode of transport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</si>
  <si>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</si>
  <si>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</si>
  <si>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</si>
  <si>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</si>
  <si>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</si>
  <si>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</si>
  <si>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</si>
  <si>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Avgående utrikes varusändningar 2016 fördelat på start och mål. Totalt, kvantitet 1000-tal ton</t>
  </si>
  <si>
    <t>Outgoing international consignments during 2016 by origin and destination. Total, quantity in 1 000 tonnes</t>
  </si>
  <si>
    <t>Outgoing international consignments during 2016 by origin and destination. Total, value in millions SEK.</t>
  </si>
  <si>
    <t>Avgående utrikes varusändningar 2016 fördelat på start och mål. Totalt, värde i miljoner SEK</t>
  </si>
  <si>
    <t xml:space="preserve">Incoming consignments from abroad during 2016 by origin and destination. Total, quantity in 1 000 tonnes </t>
  </si>
  <si>
    <t>Ankommande varusändningar från utlandet 2016 fördelat på start och mål. Totalt, kvantitet i 1 000-tal ton</t>
  </si>
  <si>
    <t>Ankommande varusändningar från utlandet 2016 fördelat på start och mål. Totalt, värde i miljoner SEK</t>
  </si>
  <si>
    <t>Incoming consignments from abroad during 2016 by origin and destination. Total, value in millions SEK</t>
  </si>
  <si>
    <t>Avsändarland/region</t>
  </si>
  <si>
    <r>
      <t xml:space="preserve">Statisticon anm: Rekommenderar att dela upp vikt och värde i två tabeller, för att ha en chans att allt ska rymmas på en sida. 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Tveksamt om data kommer att hålla för denna detaljerade redovisning. Statisticon föreslår alterantivt upplägg utifrån kommande redovisning i lastbilsundersökningen, se efterföljande flikar (de blå flikarna)</t>
    </r>
  </si>
  <si>
    <t>95% C.I</t>
  </si>
  <si>
    <t>95% K.I.</t>
  </si>
  <si>
    <t>Statisticon anm: Se föreg. flik</t>
  </si>
  <si>
    <t>Andel vikt (%)</t>
  </si>
  <si>
    <t>Andel värde (%)</t>
  </si>
  <si>
    <t>% weight</t>
  </si>
  <si>
    <t>% value</t>
  </si>
  <si>
    <t>Flytande bulkgods</t>
  </si>
  <si>
    <t>Fast bulkgods</t>
  </si>
  <si>
    <t>Pallastat  gods</t>
  </si>
  <si>
    <t>Nord</t>
  </si>
  <si>
    <t>Registerinsamlad data</t>
  </si>
  <si>
    <r>
      <t>Region Nord</t>
    </r>
    <r>
      <rPr>
        <sz val="8"/>
        <color rgb="FF000000"/>
        <rFont val="Arial"/>
        <family val="2"/>
      </rPr>
      <t xml:space="preserve">: Norrbottens och Västerbottens län, </t>
    </r>
  </si>
  <si>
    <r>
      <t>Region Mitt</t>
    </r>
    <r>
      <rPr>
        <sz val="8"/>
        <color rgb="FF000000"/>
        <rFont val="Arial"/>
        <family val="2"/>
      </rPr>
      <t xml:space="preserve">: Dalarnas, Gävleborgs, Västernorrlands och Jämtlands län, </t>
    </r>
  </si>
  <si>
    <r>
      <t>Region Stockholm</t>
    </r>
    <r>
      <rPr>
        <sz val="8"/>
        <color rgb="FF000000"/>
        <rFont val="Arial"/>
        <family val="2"/>
      </rPr>
      <t xml:space="preserve">: Stockholms och Gotlands län, </t>
    </r>
  </si>
  <si>
    <r>
      <t>Region Väst</t>
    </r>
    <r>
      <rPr>
        <sz val="8"/>
        <color rgb="FF000000"/>
        <rFont val="Arial"/>
        <family val="2"/>
      </rPr>
      <t>: Västra Götalands, Hallands och Värmlands län,</t>
    </r>
  </si>
  <si>
    <r>
      <t>Region Öst</t>
    </r>
    <r>
      <rPr>
        <sz val="8"/>
        <color rgb="FF000000"/>
        <rFont val="Arial"/>
        <family val="2"/>
      </rPr>
      <t>: Uppsala, Södermanlands, Örebro, Västmanlands och Östergötlands län,</t>
    </r>
  </si>
  <si>
    <r>
      <t>Region Syd</t>
    </r>
    <r>
      <rPr>
        <sz val="8"/>
        <color rgb="FF000000"/>
        <rFont val="Arial"/>
        <family val="2"/>
      </rPr>
      <t xml:space="preserve">: Jönköpings, Kronobergs, Kalmar, Blekinge och Skåne län </t>
    </r>
  </si>
  <si>
    <t>02 Produktion av skog på rot</t>
  </si>
  <si>
    <t>01 Produktion av jordbruksprodukter</t>
  </si>
  <si>
    <t>07-08 Mineraler och gruvor</t>
  </si>
  <si>
    <t>10-32 Tillverkningsindustri</t>
  </si>
  <si>
    <t>45-47 Parti- och detaljhandel</t>
  </si>
  <si>
    <t>Bransch (SNI2007)</t>
  </si>
  <si>
    <t>Branch (NACE Rev. 2)</t>
  </si>
  <si>
    <t>Antal anställda</t>
  </si>
  <si>
    <t>Number of employees</t>
  </si>
  <si>
    <t>01 Produkter från jordbruk, skogsbruk och fiske</t>
  </si>
  <si>
    <t xml:space="preserve">    därav rundvirke</t>
  </si>
  <si>
    <t>02 Kol, råolja och naturgas</t>
  </si>
  <si>
    <t>03 Malm, andra produkter från utvinning</t>
  </si>
  <si>
    <t>04 Livsmedel, drycker och tobak</t>
  </si>
  <si>
    <t>05 Textil, beklädnadsvaror, läder och lädervaror</t>
  </si>
  <si>
    <t>06 Trä och varor av trä och kork (exkl.möbler), massa, papper och pappersvaror, trycksaker</t>
  </si>
  <si>
    <t xml:space="preserve">    därav papper, papp och varor därav</t>
  </si>
  <si>
    <t>07 Stenkols- och raffinerade petroleumprodukter</t>
  </si>
  <si>
    <t>08 Kemikalier, kemiska produkter, konstfiber, gummi- och plastvaror samt kärnbränsle</t>
  </si>
  <si>
    <t>09 Andra icke-metalliska mineraliska produkter</t>
  </si>
  <si>
    <t>10 Metallvaror exkl. maskiner och utrustning</t>
  </si>
  <si>
    <t>11 Maskiner och instrument</t>
  </si>
  <si>
    <t>12 Transportutrustning</t>
  </si>
  <si>
    <t>13 Möbler och andra tillverkade varor</t>
  </si>
  <si>
    <t>14 Hushållsavfall, annat avfall och returråvara</t>
  </si>
  <si>
    <t>16 Utrustning för transport av gods</t>
  </si>
  <si>
    <t>20 Andra varor, ej tidigare specificerade</t>
  </si>
  <si>
    <t>Varugrupp (NST)</t>
  </si>
  <si>
    <t>Commodity group (NST)</t>
  </si>
  <si>
    <t>Järnväg</t>
  </si>
  <si>
    <t>Luftfart</t>
  </si>
  <si>
    <t>Övriga kombinationer</t>
  </si>
  <si>
    <t>Väg - sjöfart</t>
  </si>
  <si>
    <t>Väg - sjöfart - väg</t>
  </si>
  <si>
    <t>Väg - järnväg</t>
  </si>
  <si>
    <t>Järnväg - väg</t>
  </si>
  <si>
    <t>Väg - luftfart - väg</t>
  </si>
  <si>
    <t>Type of cargo</t>
  </si>
  <si>
    <t>Country or region of the recipient</t>
  </si>
  <si>
    <t>Mottagarland eller region</t>
  </si>
  <si>
    <t>Övriga lasttyper</t>
  </si>
  <si>
    <r>
      <rPr>
        <sz val="8"/>
        <rFont val="Arial"/>
        <family val="2"/>
      </rPr>
      <t xml:space="preserve">Från län
</t>
    </r>
    <r>
      <rPr>
        <i/>
        <sz val="8"/>
        <rFont val="Arial"/>
        <family val="2"/>
      </rPr>
      <t>County of origin</t>
    </r>
  </si>
  <si>
    <r>
      <t xml:space="preserve">Till län
</t>
    </r>
    <r>
      <rPr>
        <i/>
        <sz val="8"/>
        <rFont val="Arial"/>
        <family val="2"/>
      </rPr>
      <t>County of the recipient</t>
    </r>
    <r>
      <rPr>
        <b/>
        <sz val="8"/>
        <rFont val="Arial"/>
        <family val="2"/>
      </rPr>
      <t xml:space="preserve">
</t>
    </r>
  </si>
  <si>
    <r>
      <t>Avsändande region</t>
    </r>
    <r>
      <rPr>
        <vertAlign val="superscript"/>
        <sz val="8"/>
        <rFont val="Arial"/>
        <family val="2"/>
      </rPr>
      <t xml:space="preserve">1
</t>
    </r>
    <r>
      <rPr>
        <i/>
        <sz val="8"/>
        <rFont val="Arial"/>
        <family val="2"/>
      </rPr>
      <t>County of origin</t>
    </r>
  </si>
  <si>
    <t>Country/region of origin</t>
  </si>
  <si>
    <r>
      <t>Mottagande region</t>
    </r>
    <r>
      <rPr>
        <vertAlign val="superscript"/>
        <sz val="8"/>
        <rFont val="Arial"/>
        <family val="2"/>
      </rPr>
      <t xml:space="preserve">1
</t>
    </r>
    <r>
      <rPr>
        <i/>
        <sz val="8"/>
        <rFont val="Arial"/>
        <family val="2"/>
      </rPr>
      <t>Region of the recipient</t>
    </r>
  </si>
  <si>
    <t>Amerika</t>
  </si>
  <si>
    <t xml:space="preserve">   därav huvudsakligt trafikslag: väg* </t>
  </si>
  <si>
    <t>*  Om uppgiftslämnaren inte känner till hela transportkedjan kan huvudsakligt trafikslag (dvs. det trafikslag som använts för den längsta sträckan) anges.</t>
  </si>
  <si>
    <r>
      <t xml:space="preserve">   därav huvudsakligt trafikslag: väg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</t>
    </r>
  </si>
  <si>
    <t xml:space="preserve">   därav 13-15 Textil-, klädes- och läderindustri</t>
  </si>
  <si>
    <t xml:space="preserve">   därav 16-17 Trävaru-, massa- och pappersindustri</t>
  </si>
  <si>
    <t xml:space="preserve">   därav 18 Grafisk industri</t>
  </si>
  <si>
    <t xml:space="preserve">   därav 19 Petroleumtillverkning</t>
  </si>
  <si>
    <t xml:space="preserve">   därav 46.310-46.390 Partihandel med livsmedel</t>
  </si>
  <si>
    <t xml:space="preserve">   därav 46.710-46.769 Partihandel med insatsvaror</t>
  </si>
  <si>
    <t xml:space="preserve">   därav 46.410-46.499 Partihandel med andra 
   konsumtionsvaror</t>
  </si>
  <si>
    <t xml:space="preserve">   därav 10-12 Livsmedels-, dryckes- och 
   tobaksvaruframställning</t>
  </si>
  <si>
    <t xml:space="preserve">   därav 22-23 Gummi- och plastvarutillverkning samt 
   tillverkning av icke-metalliska mineraliska produkter </t>
  </si>
  <si>
    <t xml:space="preserve">   därav 26-28 Tillverkning av datorer, elektronikvaror och
   optik, elapparatur samt övriga maskiner</t>
  </si>
  <si>
    <t xml:space="preserve">   därav 31-32 Möbelindustri och övrig industri</t>
  </si>
  <si>
    <t xml:space="preserve">   därav 07 Utvinning av metallmalmer</t>
  </si>
  <si>
    <t xml:space="preserve">   därav 08 Annan utvinning av mineral</t>
  </si>
  <si>
    <t xml:space="preserve">   därav 47.911-47.919 Distanshandel med andra 
   konsumtionsvaror</t>
  </si>
  <si>
    <t xml:space="preserve">   därav Övrigt inom 45-47 Övrig partihandel samt 
   provisionshandel</t>
  </si>
  <si>
    <t xml:space="preserve">   därav 46.510-46.699 (exkl. 46.650 partihandel med  
   kontorsmöbler) Partihandel med elektronik och maskiner</t>
  </si>
  <si>
    <t xml:space="preserve">   därav 20-21 Läkemedelsindustri och övrig kemisk 
   industri</t>
  </si>
  <si>
    <t xml:space="preserve">   därav 28-30 Transportmedelstillverkning 
   (fordonsindustri)</t>
  </si>
  <si>
    <t xml:space="preserve">   därav 24-25 Stål- och metall samt metallvaru-
   framställning</t>
  </si>
  <si>
    <t>Till tabellförteckning</t>
  </si>
  <si>
    <t>Italien och Österrike</t>
  </si>
  <si>
    <t>Övriga EFTA-länder</t>
  </si>
  <si>
    <t>EFTA-länder och övriga Europa</t>
  </si>
  <si>
    <t>Sydosteuropa inkl Polen, Tjeckien och Baltikum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</si>
  <si>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Trafikverkets regionindelning är följande: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</si>
  <si>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Regioner/Regions (NUTS2), län/county</t>
    </r>
  </si>
  <si>
    <t>SE11 Stockholm: Stockholms</t>
  </si>
  <si>
    <t>SE12 Östra Mellansverige: Uppsala, Södermanlands, Östergötlands, Örebro, Västmanlands</t>
  </si>
  <si>
    <t>SE21 Småland med öarna: Jönköpings, Kronobergs, Kalmar, Gotlands</t>
  </si>
  <si>
    <t>SE22 Sydsverige: Blekinge, Skåne</t>
  </si>
  <si>
    <t>SE23 Västsverige: Hallands, Västra Götalands</t>
  </si>
  <si>
    <t>SE31 Norra Mellansverige: Värmlands, Dalarnas, Gävleborgs</t>
  </si>
  <si>
    <t>SE32 Mellersta Norrland: Västernorrlands, Jämtlands</t>
  </si>
  <si>
    <t>SE33 Övre Norrland: Västerbottens, Norrbottens</t>
  </si>
  <si>
    <t>-</t>
  </si>
  <si>
    <t>Innehållsförteckning/Contents</t>
  </si>
  <si>
    <t>Kort om statistiken</t>
  </si>
  <si>
    <t>Teckenförklaring/Legends</t>
  </si>
  <si>
    <t>Teckenförklaring</t>
  </si>
  <si>
    <t>Legends</t>
  </si>
  <si>
    <t xml:space="preserve">..   </t>
  </si>
  <si>
    <t>uppgift inte tillgänglig eller alltför osäker</t>
  </si>
  <si>
    <t>data not available</t>
  </si>
  <si>
    <t xml:space="preserve">.    </t>
  </si>
  <si>
    <t>uppgift kan inte förekomma</t>
  </si>
  <si>
    <t>not applicable</t>
  </si>
  <si>
    <t>–</t>
  </si>
  <si>
    <t>noll (inget finns att redovisa)</t>
  </si>
  <si>
    <t>zero</t>
  </si>
  <si>
    <t>mindre än hälften av enheten, men större än noll</t>
  </si>
  <si>
    <t>less than half of unit used, but more than zero</t>
  </si>
  <si>
    <t xml:space="preserve">k   </t>
  </si>
  <si>
    <t>korrigerad uppgift</t>
  </si>
  <si>
    <t>corrected figure</t>
  </si>
  <si>
    <t xml:space="preserve">r    </t>
  </si>
  <si>
    <t>reviderad uppgift</t>
  </si>
  <si>
    <t>revised figure</t>
  </si>
  <si>
    <t>U</t>
  </si>
  <si>
    <t>undertryckt uppgift, på grund av röjanderisk</t>
  </si>
  <si>
    <t>suppressed figure, due to risk for disclosure</t>
  </si>
  <si>
    <t>xxx</t>
  </si>
  <si>
    <t>betydande skillnad i jämförbarheten i en tidsserie markeras med en horisontell eller vertikal linje</t>
  </si>
  <si>
    <t>significant difference in the comparability of time series are marked with a horizontal or vertical line</t>
  </si>
  <si>
    <t>Definitioner</t>
  </si>
  <si>
    <t>Tabell 5.1. Avgående varusändningar efter startriksområde (NUTS II)</t>
  </si>
  <si>
    <t>Tabell 5.2. Avgående inrikes varusändningar efter startriksområde (NUTS II)</t>
  </si>
  <si>
    <t>Tabell 5.3. Avgående utrikes varusändningar efter startriksområden (NUTS II)</t>
  </si>
  <si>
    <t>Storbritannien</t>
  </si>
  <si>
    <t>19 Oidentifierbart gods</t>
  </si>
  <si>
    <t xml:space="preserve">    därav jord, sten, grus och sand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</si>
  <si>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Uppgift om antal anställda är endast tillgänliga för urvalsinsamlad data. Antal anställda avser antalet vid det utvalda arbetsstället.
</t>
    </r>
    <r>
      <rPr>
        <i/>
        <sz val="8"/>
        <rFont val="Arial"/>
        <family val="2"/>
      </rPr>
      <t>Data on number of employees are only available for employees sampled in the survey</t>
    </r>
  </si>
  <si>
    <t>Avgående varusändning</t>
  </si>
  <si>
    <t>Ankommande varusändning från utlandet</t>
  </si>
  <si>
    <t>En ankommande varusändning från utlandet till arbetsstället/logistikpartner definieras som varje leverans av gods med samma VFU-varukod från en specifik avsändare/ säljare (leverantör).  Även ankommande returer till arbetsstället/logistikpartner ska inkluderas.</t>
  </si>
  <si>
    <t>Björn Tano</t>
  </si>
  <si>
    <t>tel: 010-414 42 28, e-post: bjorn.tano@trafa.se</t>
  </si>
  <si>
    <t>Statistics in brief</t>
  </si>
  <si>
    <t xml:space="preserve">    därav pallastat gods</t>
  </si>
  <si>
    <t>Irland och Malta</t>
  </si>
  <si>
    <t>Anm. För information om landsindelning, se fliken Definitioner i detta dokument, eller Metadatadokumentationen på https://www.trafa.se/kommunikationsvanor/varufloden/</t>
  </si>
  <si>
    <t>Avgående varusändning: En avgående varusändning från arbetsstället/logistikpartner definieras som varje leverans av gods med samma VFU-varukod till en specifik mottagare/köpare (kund). Även avgående returer från arbetsstället/logistikpartner ska inkluderas. Varusändningar mellan arbetsställen inom samma företag ingår. Varusändningar inom eget industriområde ingår däremot inte i undersökningen. Även varusändningar som går i retur ska inkluderas.</t>
  </si>
  <si>
    <t>Järnväg - sjöfart</t>
  </si>
  <si>
    <t>Definitions</t>
  </si>
  <si>
    <t>Kontaktpersoner:</t>
  </si>
  <si>
    <t>Anders Jäder</t>
  </si>
  <si>
    <t>tel: 010-414 42 30, e-post: Anders.jader@trafa.se</t>
  </si>
  <si>
    <t>Skillnad</t>
  </si>
  <si>
    <t>Kvalitetsmått 1</t>
  </si>
  <si>
    <t>Containrar, växelflak och andra utbytbara lastenheter</t>
  </si>
  <si>
    <t>EFTA</t>
  </si>
  <si>
    <t>EU</t>
  </si>
  <si>
    <t>2021 - Skillnad</t>
  </si>
  <si>
    <t>EFTA-länder</t>
  </si>
  <si>
    <t>Tabell 1.1. Avgående varusändningar efter trafikslag</t>
  </si>
  <si>
    <t>Table 1.1. Outgoing consignments by mode of transport</t>
  </si>
  <si>
    <t xml:space="preserve">                                                          Statistik </t>
  </si>
  <si>
    <t>Tabell 1.2. Avgående inrikes varusändningar efter trafikslag</t>
  </si>
  <si>
    <t>Table 1.2. Outgoing domestic consignments by mode of transport</t>
  </si>
  <si>
    <t>Tabell 1.3. Avgående utrikes varusändningar efter trafikslag</t>
  </si>
  <si>
    <t>Table 1.3. Outgoing international consignments by mode of transport</t>
  </si>
  <si>
    <t>Tabell 1.4. Ankommande varusändningar från utlandet efter trafikslag</t>
  </si>
  <si>
    <t>Table 1.4. Incoming consignments from abroad by mode of transport</t>
  </si>
  <si>
    <t>Tabell 2.1. Avgående varusändningar efter avsändarens branschtillhörighet</t>
  </si>
  <si>
    <t>Table 2.1. Outgoing consignments by branch of consignor</t>
  </si>
  <si>
    <t>Tabell 2.3. Ankommande varusändningar från utlandet efter mottagarens branschtillhörighet</t>
  </si>
  <si>
    <t>Table 2.3. Incoming consignments from abroad by branch of recipient</t>
  </si>
  <si>
    <r>
      <t>Tabell 3.1. Avgående varusändningar efter antal anställda</t>
    </r>
    <r>
      <rPr>
        <b/>
        <vertAlign val="superscript"/>
        <sz val="10"/>
        <rFont val="Arial"/>
        <family val="2"/>
      </rPr>
      <t>1</t>
    </r>
  </si>
  <si>
    <r>
      <t>Table 3.1. Outgoing consignments by number of employees</t>
    </r>
    <r>
      <rPr>
        <i/>
        <vertAlign val="superscript"/>
        <sz val="10"/>
        <rFont val="Arial"/>
        <family val="2"/>
      </rPr>
      <t>1</t>
    </r>
  </si>
  <si>
    <r>
      <t>Tabell 3.2. Avgående inrikes varusändningar efter antal anställda</t>
    </r>
    <r>
      <rPr>
        <b/>
        <vertAlign val="superscript"/>
        <sz val="10"/>
        <rFont val="Arial"/>
        <family val="2"/>
      </rPr>
      <t>1</t>
    </r>
  </si>
  <si>
    <r>
      <t>Table 3.2. Outgoing domestic consignments by number of employees</t>
    </r>
    <r>
      <rPr>
        <i/>
        <vertAlign val="superscript"/>
        <sz val="10"/>
        <rFont val="Arial"/>
        <family val="2"/>
      </rPr>
      <t>1</t>
    </r>
  </si>
  <si>
    <r>
      <t>Tabell 3.3. Avgående utrikes varusändningar efter storleksklass</t>
    </r>
    <r>
      <rPr>
        <b/>
        <vertAlign val="superscript"/>
        <sz val="10"/>
        <rFont val="Arial"/>
        <family val="2"/>
      </rPr>
      <t>1</t>
    </r>
  </si>
  <si>
    <r>
      <t>Table 3.3. Outgoing international consignments by number of employees</t>
    </r>
    <r>
      <rPr>
        <i/>
        <vertAlign val="superscript"/>
        <sz val="10"/>
        <rFont val="Arial"/>
        <family val="2"/>
      </rPr>
      <t>1</t>
    </r>
  </si>
  <si>
    <r>
      <t>Tabell 3.4. Ankommande varusändningar från utlandet efter storleksklass</t>
    </r>
    <r>
      <rPr>
        <b/>
        <vertAlign val="superscript"/>
        <sz val="10"/>
        <rFont val="Arial"/>
        <family val="2"/>
      </rPr>
      <t>1</t>
    </r>
  </si>
  <si>
    <r>
      <t>Table 3.4. Incoming consignments from abroad by number of employees</t>
    </r>
    <r>
      <rPr>
        <i/>
        <vertAlign val="superscript"/>
        <sz val="10"/>
        <rFont val="Arial"/>
        <family val="2"/>
      </rPr>
      <t>1</t>
    </r>
  </si>
  <si>
    <t>Tabell 4.1. Avgående varusändningar efter startlän</t>
  </si>
  <si>
    <t>Table 4.1. Outgoing consignments by county of origin</t>
  </si>
  <si>
    <t>Tabell 4.2. Avgående inrikes sändningar efter startlän</t>
  </si>
  <si>
    <t>Table 4.2. Outgoing domestic consignments by county of origin</t>
  </si>
  <si>
    <t>Tabell 4.3. Avgående utrikes varusändningar efter startlän</t>
  </si>
  <si>
    <t>Table 4.3. Outgoing international consignments by county of origin</t>
  </si>
  <si>
    <t>Tabell 4.4. Ankommande varusändningar från utlandet efter län</t>
  </si>
  <si>
    <t>Table 4.4. Incoming consignments from abroad by county</t>
  </si>
  <si>
    <t>Table 5.1. Outgoing consignments by NUTS II region of origin</t>
  </si>
  <si>
    <t>Table 5.2. Outgoing domestic consignments by NUTS II region of origin</t>
  </si>
  <si>
    <t>Table 5.3. Outgoing international consignments by NUTS II region of origin</t>
  </si>
  <si>
    <t>Tabell 5.4. Ankommande varusändningar från utlandet efter riksområden (NUTS II)</t>
  </si>
  <si>
    <t>Table 5.4. Incoming consignments from abroad by NUTS II region</t>
  </si>
  <si>
    <t>Tabell 6.1. Avgående varusändningar efter varugrupper</t>
  </si>
  <si>
    <t>Table 6.1. Outgoing consignments by commodity groups</t>
  </si>
  <si>
    <t>Tabell 6.2. Avgående inrikes varusändningar efter varugrupper</t>
  </si>
  <si>
    <t>Table 6.2. Outgoing domestic consignments by commodity groups</t>
  </si>
  <si>
    <t>Tabell 6.3. Avgående utrikes varusändningar efter varugrupper</t>
  </si>
  <si>
    <t>Table 6.3. Outgoing international consignments by commodity groups</t>
  </si>
  <si>
    <t xml:space="preserve">Tabell 6.4. Ankommande varusändningar från utlandet efter varugrupper </t>
  </si>
  <si>
    <t>Table 6.4. Incoming consignments from abroad by commodity groups</t>
  </si>
  <si>
    <t>Tabell 7.1. Avgående varusändningar efter lasttyp</t>
  </si>
  <si>
    <t>Table 7.1. Outgoing consignments by type of cargo</t>
  </si>
  <si>
    <t>Tabell 7.2. Avgående inrikes varusändningar efter lasttyp</t>
  </si>
  <si>
    <t>Table 7.2. Outgoing domestic consignments by type of cargo</t>
  </si>
  <si>
    <t>Tabell 7.3. Avgående utrikes varusändningar efter lasttyp</t>
  </si>
  <si>
    <t>Table 7.3. Outgoing international consignments by type of cargo</t>
  </si>
  <si>
    <t>Tabell 7.4. Ankommande varusändningar från utlandet efter lasttyp</t>
  </si>
  <si>
    <t>Table 7.4. Incoming consignments from abroad by type of cargo</t>
  </si>
  <si>
    <r>
      <t>Tabell 8.1. Avgående varusändningar efter startvägregion</t>
    </r>
    <r>
      <rPr>
        <b/>
        <vertAlign val="superscript"/>
        <sz val="10"/>
        <rFont val="Arial"/>
        <family val="2"/>
      </rPr>
      <t>1</t>
    </r>
  </si>
  <si>
    <r>
      <t xml:space="preserve">Table 8.1. Outgoing consignments by regional directorates areas of origin </t>
    </r>
    <r>
      <rPr>
        <i/>
        <vertAlign val="superscript"/>
        <sz val="10"/>
        <rFont val="Arial"/>
        <family val="2"/>
      </rPr>
      <t>1</t>
    </r>
  </si>
  <si>
    <r>
      <t>Tabell 8.2. Avgående inrikes varusändningar efter startvägregion</t>
    </r>
    <r>
      <rPr>
        <b/>
        <vertAlign val="superscript"/>
        <sz val="10"/>
        <rFont val="Arial"/>
        <family val="2"/>
      </rPr>
      <t>1</t>
    </r>
  </si>
  <si>
    <r>
      <t>Table 8.2. Outgoing domestic consignments by regional directorates areas of origin</t>
    </r>
    <r>
      <rPr>
        <i/>
        <vertAlign val="superscript"/>
        <sz val="10"/>
        <rFont val="Arial"/>
        <family val="2"/>
      </rPr>
      <t>1</t>
    </r>
  </si>
  <si>
    <r>
      <t>Tabell 8.3. Avgående utrikes varusändningar efter startvägregion</t>
    </r>
    <r>
      <rPr>
        <b/>
        <vertAlign val="superscript"/>
        <sz val="10"/>
        <rFont val="Arial"/>
        <family val="2"/>
      </rPr>
      <t>1</t>
    </r>
  </si>
  <si>
    <r>
      <t>Table 8.3. Outgoing international consignments by regional directorates areas of origin</t>
    </r>
    <r>
      <rPr>
        <i/>
        <vertAlign val="superscript"/>
        <sz val="10"/>
        <rFont val="Arial"/>
        <family val="2"/>
      </rPr>
      <t>1</t>
    </r>
  </si>
  <si>
    <r>
      <t>Tabell 8.4. Ankommande varusändningar från utlandet efter vägregioner</t>
    </r>
    <r>
      <rPr>
        <b/>
        <vertAlign val="superscript"/>
        <sz val="10"/>
        <rFont val="Arial"/>
        <family val="2"/>
      </rPr>
      <t>1</t>
    </r>
  </si>
  <si>
    <r>
      <t>Table 8.4. Incoming consignments from abroad by regional directorates areas</t>
    </r>
    <r>
      <rPr>
        <i/>
        <vertAlign val="superscript"/>
        <sz val="10"/>
        <rFont val="Arial"/>
        <family val="2"/>
      </rPr>
      <t>1</t>
    </r>
  </si>
  <si>
    <t xml:space="preserve">Tabell 9.1. Avgående utrikes varusändningar efter mottagarland/-region </t>
  </si>
  <si>
    <t>Table 9.1. Outgoing international consignments by recipient's country or region</t>
  </si>
  <si>
    <t xml:space="preserve">Tabell 9.2. Ankommande varusändningar från utlandet efter avsändarland/-region </t>
  </si>
  <si>
    <t>Table 9.2. Incoming consignments from abroad by country or region of the consignor</t>
  </si>
  <si>
    <r>
      <t>Tabell 10.1. Avgående inrikes varusändningar fördelat på start och mål. Totalt, kvantitet i 1 000-tal ton</t>
    </r>
    <r>
      <rPr>
        <b/>
        <vertAlign val="superscript"/>
        <sz val="10"/>
        <rFont val="Arial"/>
        <family val="2"/>
      </rPr>
      <t>1</t>
    </r>
  </si>
  <si>
    <t>Table 10.1. Outgoing domestic consignments by origin and destination. Total, quantity in 1 000 tonnes</t>
  </si>
  <si>
    <r>
      <t>Tabell 10.2. Avgående inrikes varusändningar fördelat på start och mål. Totalt, värde i miljoner SEK</t>
    </r>
    <r>
      <rPr>
        <b/>
        <vertAlign val="superscript"/>
        <sz val="10"/>
        <rFont val="Arial"/>
        <family val="2"/>
      </rPr>
      <t>1</t>
    </r>
  </si>
  <si>
    <t>Table 10.2. Outgoing domestic consignments by origin and destination. Total, value in millions SEK.</t>
  </si>
  <si>
    <t>Tabell 11.1. Avgående utrikes varusändningar fördelat på start och mål. Totalt, kvantitet i 1 000-tal ton</t>
  </si>
  <si>
    <t xml:space="preserve">Table 11.1. Outgoing international consignments by origin and destination. Total, quantity in 1 000 tonnes </t>
  </si>
  <si>
    <t>Tabell 11.2. Avgående utrikes varusändningar fördelat på start och mål. Totalt, värde i miljoner SEK</t>
  </si>
  <si>
    <t xml:space="preserve">Table 11.2. Outgoing international consignments by origin and destination. Total, Value in millions SEK </t>
  </si>
  <si>
    <t>Tabell 11.3. Ankommande varusändningar från utlandet fördelat på start och mål. Totalt, kvantitet i 1 000-tal ton.</t>
  </si>
  <si>
    <t xml:space="preserve">Table 11.3. Incoming consignments from abroad by origin and destination. Total, quantity in 1 000 tonnes </t>
  </si>
  <si>
    <t xml:space="preserve">Tabell 11.4. Ankommande varusändningar från utlandet fördelat på start och mål. Totalt, värde i miljoner SEK </t>
  </si>
  <si>
    <t>Table 11.4. Incoming consignments from abroad by origin and destination. Total, value in millions SEK</t>
  </si>
  <si>
    <t>Modellskattade varuflöden för år 2022</t>
  </si>
  <si>
    <t>Model based estimates of commodity flows 2022</t>
  </si>
  <si>
    <t>VFU 2021</t>
  </si>
  <si>
    <t>Modell-skattning 2022</t>
  </si>
  <si>
    <t>Modell-skattning 2023</t>
  </si>
  <si>
    <t>Modell-skattning 2024</t>
  </si>
  <si>
    <t>Modell-skattning 2025</t>
  </si>
  <si>
    <t>VFU 2025</t>
  </si>
  <si>
    <t>Modellskattning 2022</t>
  </si>
  <si>
    <t>Modellskattning 2023</t>
  </si>
  <si>
    <t>Modellskattning 2024</t>
  </si>
  <si>
    <t>Modellskattning 2025</t>
  </si>
  <si>
    <t>Publiceringsdatum: 24-08-27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</si>
</sst>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"/>
  </numFmts>
  <fonts count="39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18"/>
      <name val="Arial"/>
      <family val="2"/>
    </font>
    <font>
      <u/>
      <sz val="10"/>
      <color theme="10"/>
      <name val="MS Sans Serif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8"/>
      <name val="MS Sans Serif"/>
      <family val="2"/>
    </font>
    <font>
      <i/>
      <sz val="8"/>
      <name val="MS Sans Serif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u/>
      <sz val="8"/>
      <color theme="10"/>
      <name val="Arial"/>
      <family val="2"/>
    </font>
    <font>
      <b/>
      <sz val="9.5"/>
      <name val="Arial"/>
      <family val="2"/>
    </font>
    <font>
      <sz val="10"/>
      <name val="Calibri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8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280">
    <xf numFmtId="0" fontId="0" fillId="0" borderId="0" xfId="0"/>
    <xf numFmtId="0" fontId="0" fillId="2" borderId="0" xfId="0" applyFill="1"/>
    <xf numFmtId="0" fontId="12" fillId="2" borderId="0" xfId="0" applyFont="1" applyFill="1"/>
    <xf numFmtId="0" fontId="1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8" fillId="2" borderId="2" xfId="0" applyFont="1" applyFill="1" applyBorder="1"/>
    <xf numFmtId="9" fontId="8" fillId="2" borderId="2" xfId="1" applyFont="1" applyFill="1" applyBorder="1" applyAlignment="1">
      <alignment horizontal="right"/>
    </xf>
    <xf numFmtId="9" fontId="8" fillId="2" borderId="2" xfId="0" applyNumberFormat="1" applyFont="1" applyFill="1" applyBorder="1"/>
    <xf numFmtId="0" fontId="8" fillId="2" borderId="0" xfId="0" applyFont="1" applyFill="1"/>
    <xf numFmtId="9" fontId="8" fillId="2" borderId="0" xfId="1" applyFont="1" applyFill="1" applyBorder="1" applyAlignment="1">
      <alignment horizontal="right"/>
    </xf>
    <xf numFmtId="9" fontId="8" fillId="2" borderId="0" xfId="0" applyNumberFormat="1" applyFont="1" applyFill="1"/>
    <xf numFmtId="0" fontId="8" fillId="2" borderId="0" xfId="0" applyFont="1" applyFill="1" applyAlignment="1">
      <alignment wrapText="1"/>
    </xf>
    <xf numFmtId="0" fontId="8" fillId="2" borderId="1" xfId="0" applyFont="1" applyFill="1" applyBorder="1"/>
    <xf numFmtId="9" fontId="8" fillId="2" borderId="1" xfId="1" applyFont="1" applyFill="1" applyBorder="1" applyAlignment="1">
      <alignment horizontal="right"/>
    </xf>
    <xf numFmtId="9" fontId="8" fillId="2" borderId="1" xfId="0" applyNumberFormat="1" applyFont="1" applyFill="1" applyBorder="1"/>
    <xf numFmtId="9" fontId="8" fillId="2" borderId="0" xfId="1" applyFont="1" applyFill="1" applyAlignment="1">
      <alignment horizontal="right"/>
    </xf>
    <xf numFmtId="0" fontId="9" fillId="2" borderId="0" xfId="0" applyFont="1" applyFill="1"/>
    <xf numFmtId="0" fontId="6" fillId="2" borderId="0" xfId="0" applyFont="1" applyFill="1"/>
    <xf numFmtId="0" fontId="0" fillId="2" borderId="2" xfId="0" applyFill="1" applyBorder="1"/>
    <xf numFmtId="0" fontId="7" fillId="2" borderId="0" xfId="3" applyFill="1"/>
    <xf numFmtId="0" fontId="15" fillId="2" borderId="0" xfId="3" applyFont="1" applyFill="1"/>
    <xf numFmtId="0" fontId="13" fillId="2" borderId="0" xfId="3" applyFont="1" applyFill="1"/>
    <xf numFmtId="0" fontId="6" fillId="2" borderId="0" xfId="3" applyFont="1" applyFill="1"/>
    <xf numFmtId="0" fontId="16" fillId="2" borderId="0" xfId="3" applyFont="1" applyFill="1"/>
    <xf numFmtId="0" fontId="19" fillId="2" borderId="0" xfId="2" applyFont="1" applyFill="1" applyAlignment="1" applyProtection="1"/>
    <xf numFmtId="0" fontId="7" fillId="5" borderId="0" xfId="7" applyFont="1" applyFill="1"/>
    <xf numFmtId="0" fontId="7" fillId="5" borderId="0" xfId="7" applyFont="1" applyFill="1" applyAlignment="1">
      <alignment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right" wrapText="1"/>
    </xf>
    <xf numFmtId="0" fontId="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/>
    <xf numFmtId="0" fontId="9" fillId="2" borderId="0" xfId="0" applyFont="1" applyFill="1" applyAlignment="1">
      <alignment vertical="center" wrapText="1"/>
    </xf>
    <xf numFmtId="0" fontId="9" fillId="2" borderId="0" xfId="0" quotePrefix="1" applyFont="1" applyFill="1" applyAlignment="1">
      <alignment vertical="center"/>
    </xf>
    <xf numFmtId="164" fontId="9" fillId="2" borderId="0" xfId="0" applyNumberFormat="1" applyFont="1" applyFill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22" fillId="2" borderId="0" xfId="0" applyFont="1" applyFill="1"/>
    <xf numFmtId="0" fontId="22" fillId="2" borderId="0" xfId="0" applyFont="1" applyFill="1" applyAlignment="1">
      <alignment vertical="center"/>
    </xf>
    <xf numFmtId="0" fontId="20" fillId="2" borderId="0" xfId="0" applyFont="1" applyFill="1" applyAlignment="1">
      <alignment vertical="top"/>
    </xf>
    <xf numFmtId="164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3" fontId="9" fillId="6" borderId="0" xfId="0" applyNumberFormat="1" applyFont="1" applyFill="1" applyAlignment="1">
      <alignment horizontal="right"/>
    </xf>
    <xf numFmtId="3" fontId="9" fillId="5" borderId="0" xfId="0" applyNumberFormat="1" applyFont="1" applyFill="1" applyAlignment="1">
      <alignment horizontal="right"/>
    </xf>
    <xf numFmtId="3" fontId="22" fillId="5" borderId="0" xfId="0" applyNumberFormat="1" applyFont="1" applyFill="1" applyAlignment="1">
      <alignment horizontal="right"/>
    </xf>
    <xf numFmtId="1" fontId="9" fillId="5" borderId="0" xfId="0" applyNumberFormat="1" applyFont="1" applyFill="1" applyAlignment="1">
      <alignment horizontal="right" vertical="top"/>
    </xf>
    <xf numFmtId="3" fontId="22" fillId="6" borderId="0" xfId="0" applyNumberFormat="1" applyFont="1" applyFill="1" applyAlignment="1">
      <alignment horizontal="right"/>
    </xf>
    <xf numFmtId="0" fontId="7" fillId="5" borderId="0" xfId="3" applyFill="1"/>
    <xf numFmtId="0" fontId="7" fillId="5" borderId="0" xfId="3" applyFill="1" applyAlignment="1">
      <alignment horizontal="right"/>
    </xf>
    <xf numFmtId="0" fontId="6" fillId="5" borderId="0" xfId="3" applyFont="1" applyFill="1"/>
    <xf numFmtId="0" fontId="22" fillId="5" borderId="0" xfId="3" applyFont="1" applyFill="1" applyAlignment="1">
      <alignment horizontal="left" vertical="top" wrapText="1"/>
    </xf>
    <xf numFmtId="0" fontId="9" fillId="5" borderId="4" xfId="3" applyFont="1" applyFill="1" applyBorder="1" applyAlignment="1">
      <alignment horizontal="right" vertical="top" wrapText="1"/>
    </xf>
    <xf numFmtId="0" fontId="9" fillId="5" borderId="0" xfId="3" applyFont="1" applyFill="1" applyAlignment="1">
      <alignment horizontal="right" vertical="top" wrapText="1"/>
    </xf>
    <xf numFmtId="3" fontId="22" fillId="5" borderId="0" xfId="3" applyNumberFormat="1" applyFont="1" applyFill="1" applyAlignment="1">
      <alignment horizontal="right" vertical="top" wrapText="1"/>
    </xf>
    <xf numFmtId="0" fontId="25" fillId="5" borderId="0" xfId="3" applyFont="1" applyFill="1" applyAlignment="1">
      <alignment horizontal="left" vertical="top" wrapText="1"/>
    </xf>
    <xf numFmtId="3" fontId="22" fillId="5" borderId="0" xfId="3" applyNumberFormat="1" applyFont="1" applyFill="1" applyAlignment="1">
      <alignment horizontal="right" wrapText="1"/>
    </xf>
    <xf numFmtId="0" fontId="22" fillId="5" borderId="0" xfId="3" applyFont="1" applyFill="1" applyAlignment="1">
      <alignment vertical="top" wrapText="1"/>
    </xf>
    <xf numFmtId="0" fontId="9" fillId="5" borderId="0" xfId="3" applyFont="1" applyFill="1" applyAlignment="1">
      <alignment horizontal="left" vertical="top" wrapText="1"/>
    </xf>
    <xf numFmtId="3" fontId="9" fillId="5" borderId="0" xfId="3" applyNumberFormat="1" applyFont="1" applyFill="1" applyAlignment="1">
      <alignment horizontal="right" wrapText="1"/>
    </xf>
    <xf numFmtId="0" fontId="9" fillId="5" borderId="0" xfId="3" applyFont="1" applyFill="1"/>
    <xf numFmtId="3" fontId="9" fillId="5" borderId="0" xfId="3" applyNumberFormat="1" applyFont="1" applyFill="1" applyAlignment="1">
      <alignment horizontal="right" vertical="top" wrapText="1"/>
    </xf>
    <xf numFmtId="0" fontId="9" fillId="5" borderId="6" xfId="3" applyFont="1" applyFill="1" applyBorder="1" applyAlignment="1">
      <alignment horizontal="left" vertical="center"/>
    </xf>
    <xf numFmtId="0" fontId="22" fillId="5" borderId="0" xfId="3" applyFont="1" applyFill="1" applyAlignment="1">
      <alignment horizontal="left" vertical="center"/>
    </xf>
    <xf numFmtId="0" fontId="9" fillId="5" borderId="0" xfId="3" applyFont="1" applyFill="1" applyAlignment="1">
      <alignment horizontal="right" wrapText="1"/>
    </xf>
    <xf numFmtId="0" fontId="9" fillId="5" borderId="0" xfId="3" applyFont="1" applyFill="1" applyAlignment="1">
      <alignment horizontal="left" vertical="center"/>
    </xf>
    <xf numFmtId="0" fontId="22" fillId="5" borderId="4" xfId="3" applyFont="1" applyFill="1" applyBorder="1" applyAlignment="1">
      <alignment horizontal="left" vertical="top" wrapText="1"/>
    </xf>
    <xf numFmtId="3" fontId="9" fillId="5" borderId="4" xfId="3" applyNumberFormat="1" applyFont="1" applyFill="1" applyBorder="1" applyAlignment="1">
      <alignment horizontal="right" vertical="top" wrapText="1"/>
    </xf>
    <xf numFmtId="0" fontId="7" fillId="5" borderId="4" xfId="3" applyFill="1" applyBorder="1"/>
    <xf numFmtId="3" fontId="9" fillId="5" borderId="4" xfId="3" applyNumberFormat="1" applyFont="1" applyFill="1" applyBorder="1" applyAlignment="1">
      <alignment horizontal="right" wrapText="1"/>
    </xf>
    <xf numFmtId="1" fontId="9" fillId="5" borderId="1" xfId="0" applyNumberFormat="1" applyFont="1" applyFill="1" applyBorder="1" applyAlignment="1">
      <alignment horizontal="right" vertical="top"/>
    </xf>
    <xf numFmtId="0" fontId="22" fillId="5" borderId="1" xfId="0" applyFont="1" applyFill="1" applyBorder="1" applyAlignment="1">
      <alignment horizontal="right" vertical="top"/>
    </xf>
    <xf numFmtId="0" fontId="9" fillId="5" borderId="0" xfId="3" applyFont="1" applyFill="1" applyAlignment="1">
      <alignment vertical="top" wrapText="1"/>
    </xf>
    <xf numFmtId="0" fontId="9" fillId="5" borderId="0" xfId="3" applyFont="1" applyFill="1" applyAlignment="1">
      <alignment horizontal="center" vertical="top" wrapText="1"/>
    </xf>
    <xf numFmtId="0" fontId="9" fillId="5" borderId="0" xfId="3" applyFont="1" applyFill="1" applyAlignment="1">
      <alignment horizontal="left" vertical="center" wrapText="1"/>
    </xf>
    <xf numFmtId="164" fontId="9" fillId="2" borderId="0" xfId="0" applyNumberFormat="1" applyFont="1" applyFill="1" applyAlignment="1">
      <alignment horizontal="left" vertical="center" wrapText="1"/>
    </xf>
    <xf numFmtId="0" fontId="22" fillId="5" borderId="7" xfId="3" applyFont="1" applyFill="1" applyBorder="1" applyAlignment="1">
      <alignment horizontal="left" vertical="top" wrapText="1"/>
    </xf>
    <xf numFmtId="3" fontId="22" fillId="5" borderId="4" xfId="3" applyNumberFormat="1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0" fontId="20" fillId="2" borderId="4" xfId="0" applyFont="1" applyFill="1" applyBorder="1" applyAlignment="1">
      <alignment vertical="top"/>
    </xf>
    <xf numFmtId="164" fontId="9" fillId="2" borderId="4" xfId="0" applyNumberFormat="1" applyFont="1" applyFill="1" applyBorder="1" applyAlignment="1">
      <alignment horizontal="center" wrapText="1"/>
    </xf>
    <xf numFmtId="0" fontId="22" fillId="2" borderId="4" xfId="0" applyFont="1" applyFill="1" applyBorder="1"/>
    <xf numFmtId="0" fontId="9" fillId="2" borderId="4" xfId="0" applyFont="1" applyFill="1" applyBorder="1"/>
    <xf numFmtId="3" fontId="9" fillId="2" borderId="0" xfId="0" applyNumberFormat="1" applyFont="1" applyFill="1" applyAlignment="1">
      <alignment horizontal="right"/>
    </xf>
    <xf numFmtId="3" fontId="22" fillId="2" borderId="0" xfId="0" applyNumberFormat="1" applyFont="1" applyFill="1" applyAlignment="1">
      <alignment horizontal="right"/>
    </xf>
    <xf numFmtId="0" fontId="22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3" fontId="22" fillId="2" borderId="4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3" fontId="9" fillId="2" borderId="1" xfId="0" applyNumberFormat="1" applyFont="1" applyFill="1" applyBorder="1"/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center" vertical="top" wrapText="1"/>
    </xf>
    <xf numFmtId="0" fontId="9" fillId="2" borderId="0" xfId="0" quotePrefix="1" applyFont="1" applyFill="1" applyAlignment="1">
      <alignment horizontal="left" vertical="center" wrapText="1"/>
    </xf>
    <xf numFmtId="0" fontId="9" fillId="2" borderId="0" xfId="0" quotePrefix="1" applyFont="1" applyFill="1" applyAlignment="1">
      <alignment vertical="center" wrapText="1"/>
    </xf>
    <xf numFmtId="164" fontId="9" fillId="2" borderId="0" xfId="0" applyNumberFormat="1" applyFont="1" applyFill="1" applyAlignment="1">
      <alignment vertical="center" wrapText="1"/>
    </xf>
    <xf numFmtId="3" fontId="9" fillId="2" borderId="4" xfId="0" applyNumberFormat="1" applyFont="1" applyFill="1" applyBorder="1"/>
    <xf numFmtId="0" fontId="20" fillId="2" borderId="4" xfId="0" applyFont="1" applyFill="1" applyBorder="1" applyAlignment="1">
      <alignment horizontal="right" wrapText="1"/>
    </xf>
    <xf numFmtId="0" fontId="27" fillId="2" borderId="0" xfId="0" applyFont="1" applyFill="1"/>
    <xf numFmtId="0" fontId="20" fillId="2" borderId="4" xfId="0" applyFont="1" applyFill="1" applyBorder="1" applyAlignment="1">
      <alignment wrapText="1"/>
    </xf>
    <xf numFmtId="0" fontId="20" fillId="2" borderId="4" xfId="0" applyFont="1" applyFill="1" applyBorder="1"/>
    <xf numFmtId="0" fontId="9" fillId="5" borderId="4" xfId="3" applyFont="1" applyFill="1" applyBorder="1" applyAlignment="1">
      <alignment wrapText="1"/>
    </xf>
    <xf numFmtId="0" fontId="9" fillId="5" borderId="4" xfId="3" applyFont="1" applyFill="1" applyBorder="1" applyAlignment="1">
      <alignment horizontal="right" wrapText="1"/>
    </xf>
    <xf numFmtId="0" fontId="26" fillId="2" borderId="0" xfId="0" applyFont="1" applyFill="1"/>
    <xf numFmtId="0" fontId="6" fillId="5" borderId="0" xfId="3" applyFont="1" applyFill="1" applyAlignment="1">
      <alignment horizontal="left" wrapText="1"/>
    </xf>
    <xf numFmtId="0" fontId="9" fillId="2" borderId="7" xfId="0" applyFont="1" applyFill="1" applyBorder="1" applyAlignment="1">
      <alignment horizontal="right" wrapText="1"/>
    </xf>
    <xf numFmtId="9" fontId="9" fillId="2" borderId="7" xfId="0" applyNumberFormat="1" applyFont="1" applyFill="1" applyBorder="1" applyAlignment="1">
      <alignment horizontal="right"/>
    </xf>
    <xf numFmtId="0" fontId="20" fillId="2" borderId="0" xfId="0" applyFont="1" applyFill="1" applyAlignment="1">
      <alignment horizontal="right" wrapText="1"/>
    </xf>
    <xf numFmtId="4" fontId="9" fillId="2" borderId="0" xfId="0" applyNumberFormat="1" applyFont="1" applyFill="1" applyAlignment="1">
      <alignment horizontal="center" vertical="center"/>
    </xf>
    <xf numFmtId="3" fontId="22" fillId="2" borderId="4" xfId="0" applyNumberFormat="1" applyFont="1" applyFill="1" applyBorder="1"/>
    <xf numFmtId="4" fontId="9" fillId="2" borderId="4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vertical="center" wrapText="1"/>
    </xf>
    <xf numFmtId="3" fontId="9" fillId="2" borderId="0" xfId="0" applyNumberFormat="1" applyFont="1" applyFill="1" applyAlignment="1">
      <alignment horizontal="right" vertical="center"/>
    </xf>
    <xf numFmtId="0" fontId="27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3" fontId="20" fillId="2" borderId="0" xfId="0" applyNumberFormat="1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horizontal="right" vertical="center" wrapText="1"/>
    </xf>
    <xf numFmtId="0" fontId="22" fillId="2" borderId="4" xfId="0" applyFont="1" applyFill="1" applyBorder="1" applyAlignment="1">
      <alignment wrapText="1"/>
    </xf>
    <xf numFmtId="3" fontId="22" fillId="2" borderId="4" xfId="0" applyNumberFormat="1" applyFont="1" applyFill="1" applyBorder="1" applyAlignment="1">
      <alignment wrapText="1"/>
    </xf>
    <xf numFmtId="4" fontId="9" fillId="2" borderId="4" xfId="0" applyNumberFormat="1" applyFont="1" applyFill="1" applyBorder="1" applyAlignment="1">
      <alignment horizontal="center" wrapText="1"/>
    </xf>
    <xf numFmtId="0" fontId="27" fillId="2" borderId="0" xfId="0" applyFont="1" applyFill="1" applyAlignment="1">
      <alignment wrapText="1"/>
    </xf>
    <xf numFmtId="0" fontId="22" fillId="5" borderId="0" xfId="3" applyFont="1" applyFill="1" applyAlignment="1">
      <alignment horizontal="left" wrapText="1"/>
    </xf>
    <xf numFmtId="0" fontId="9" fillId="5" borderId="0" xfId="3" applyFont="1" applyFill="1" applyAlignment="1">
      <alignment horizontal="right"/>
    </xf>
    <xf numFmtId="0" fontId="22" fillId="5" borderId="0" xfId="3" applyFont="1" applyFill="1"/>
    <xf numFmtId="0" fontId="27" fillId="5" borderId="0" xfId="0" applyFont="1" applyFill="1"/>
    <xf numFmtId="0" fontId="22" fillId="5" borderId="0" xfId="0" applyFont="1" applyFill="1"/>
    <xf numFmtId="0" fontId="27" fillId="2" borderId="2" xfId="0" applyFont="1" applyFill="1" applyBorder="1"/>
    <xf numFmtId="3" fontId="22" fillId="2" borderId="4" xfId="0" applyNumberFormat="1" applyFont="1" applyFill="1" applyBorder="1" applyAlignment="1">
      <alignment horizontal="right" wrapText="1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6" fillId="2" borderId="0" xfId="3" applyFont="1" applyFill="1" applyAlignment="1">
      <alignment horizontal="left" wrapText="1"/>
    </xf>
    <xf numFmtId="1" fontId="9" fillId="5" borderId="4" xfId="0" applyNumberFormat="1" applyFont="1" applyFill="1" applyBorder="1" applyAlignment="1">
      <alignment horizontal="right" vertical="top"/>
    </xf>
    <xf numFmtId="0" fontId="22" fillId="5" borderId="4" xfId="0" applyFont="1" applyFill="1" applyBorder="1" applyAlignment="1">
      <alignment horizontal="right" vertical="top"/>
    </xf>
    <xf numFmtId="165" fontId="9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/>
    <xf numFmtId="3" fontId="9" fillId="2" borderId="0" xfId="0" applyNumberFormat="1" applyFont="1" applyFill="1"/>
    <xf numFmtId="3" fontId="20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0" fillId="2" borderId="0" xfId="0" applyFont="1" applyFill="1" applyAlignment="1">
      <alignment vertical="top" wrapText="1"/>
    </xf>
    <xf numFmtId="4" fontId="9" fillId="2" borderId="0" xfId="0" applyNumberFormat="1" applyFont="1" applyFill="1"/>
    <xf numFmtId="165" fontId="9" fillId="2" borderId="0" xfId="0" applyNumberFormat="1" applyFont="1" applyFill="1" applyAlignment="1">
      <alignment horizontal="right" vertical="center"/>
    </xf>
    <xf numFmtId="165" fontId="27" fillId="2" borderId="0" xfId="0" applyNumberFormat="1" applyFont="1" applyFill="1" applyAlignment="1">
      <alignment vertical="center"/>
    </xf>
    <xf numFmtId="165" fontId="27" fillId="2" borderId="0" xfId="0" applyNumberFormat="1" applyFont="1" applyFill="1" applyAlignment="1">
      <alignment horizontal="right" vertical="center"/>
    </xf>
    <xf numFmtId="0" fontId="20" fillId="2" borderId="0" xfId="0" applyFont="1" applyFill="1"/>
    <xf numFmtId="9" fontId="9" fillId="2" borderId="0" xfId="1" applyFont="1" applyFill="1"/>
    <xf numFmtId="3" fontId="9" fillId="5" borderId="0" xfId="3" applyNumberFormat="1" applyFont="1" applyFill="1" applyAlignment="1">
      <alignment vertical="top" wrapText="1"/>
    </xf>
    <xf numFmtId="3" fontId="9" fillId="5" borderId="0" xfId="3" applyNumberFormat="1" applyFont="1" applyFill="1" applyAlignment="1">
      <alignment wrapText="1"/>
    </xf>
    <xf numFmtId="3" fontId="9" fillId="5" borderId="0" xfId="3" applyNumberFormat="1" applyFont="1" applyFill="1" applyAlignment="1">
      <alignment vertical="center" wrapText="1"/>
    </xf>
    <xf numFmtId="3" fontId="22" fillId="5" borderId="0" xfId="3" applyNumberFormat="1" applyFont="1" applyFill="1" applyAlignment="1">
      <alignment vertical="top" wrapText="1"/>
    </xf>
    <xf numFmtId="3" fontId="9" fillId="5" borderId="0" xfId="3" applyNumberFormat="1" applyFont="1" applyFill="1" applyAlignment="1">
      <alignment horizontal="right" vertical="center" wrapText="1"/>
    </xf>
    <xf numFmtId="3" fontId="9" fillId="5" borderId="0" xfId="3" applyNumberFormat="1" applyFont="1" applyFill="1"/>
    <xf numFmtId="3" fontId="25" fillId="5" borderId="0" xfId="3" applyNumberFormat="1" applyFont="1" applyFill="1" applyAlignment="1">
      <alignment horizontal="left" vertical="top" wrapText="1"/>
    </xf>
    <xf numFmtId="3" fontId="6" fillId="5" borderId="0" xfId="3" applyNumberFormat="1" applyFont="1" applyFill="1"/>
    <xf numFmtId="3" fontId="7" fillId="5" borderId="0" xfId="3" applyNumberFormat="1" applyFill="1"/>
    <xf numFmtId="3" fontId="7" fillId="5" borderId="0" xfId="3" applyNumberFormat="1" applyFill="1" applyAlignment="1">
      <alignment horizontal="right"/>
    </xf>
    <xf numFmtId="0" fontId="7" fillId="5" borderId="4" xfId="3" applyFill="1" applyBorder="1" applyAlignment="1">
      <alignment horizontal="right"/>
    </xf>
    <xf numFmtId="3" fontId="22" fillId="5" borderId="0" xfId="3" applyNumberFormat="1" applyFont="1" applyFill="1"/>
    <xf numFmtId="0" fontId="9" fillId="5" borderId="0" xfId="3" applyFont="1" applyFill="1" applyAlignment="1">
      <alignment horizontal="center"/>
    </xf>
    <xf numFmtId="0" fontId="6" fillId="5" borderId="0" xfId="3" applyFont="1" applyFill="1" applyAlignment="1">
      <alignment horizontal="center"/>
    </xf>
    <xf numFmtId="0" fontId="6" fillId="5" borderId="0" xfId="3" applyFont="1" applyFill="1" applyAlignment="1">
      <alignment horizontal="center" wrapText="1"/>
    </xf>
    <xf numFmtId="0" fontId="9" fillId="5" borderId="0" xfId="3" applyFont="1" applyFill="1" applyAlignment="1">
      <alignment horizontal="center" wrapText="1"/>
    </xf>
    <xf numFmtId="0" fontId="9" fillId="5" borderId="6" xfId="3" applyFont="1" applyFill="1" applyBorder="1" applyAlignment="1">
      <alignment horizontal="center" vertical="center"/>
    </xf>
    <xf numFmtId="3" fontId="9" fillId="5" borderId="0" xfId="3" applyNumberFormat="1" applyFont="1" applyFill="1" applyAlignment="1">
      <alignment horizontal="center" vertical="top" wrapText="1"/>
    </xf>
    <xf numFmtId="3" fontId="9" fillId="5" borderId="0" xfId="3" applyNumberFormat="1" applyFont="1" applyFill="1" applyAlignment="1">
      <alignment horizontal="center" wrapText="1"/>
    </xf>
    <xf numFmtId="0" fontId="22" fillId="5" borderId="0" xfId="3" applyFont="1" applyFill="1" applyAlignment="1">
      <alignment horizontal="center" vertical="top" wrapText="1"/>
    </xf>
    <xf numFmtId="0" fontId="7" fillId="5" borderId="0" xfId="3" applyFill="1" applyAlignment="1">
      <alignment horizontal="center"/>
    </xf>
    <xf numFmtId="3" fontId="22" fillId="5" borderId="0" xfId="3" applyNumberFormat="1" applyFont="1" applyFill="1" applyAlignment="1">
      <alignment horizontal="center" vertical="top" wrapText="1"/>
    </xf>
    <xf numFmtId="0" fontId="25" fillId="5" borderId="0" xfId="3" applyFont="1" applyFill="1" applyAlignment="1">
      <alignment vertical="top"/>
    </xf>
    <xf numFmtId="0" fontId="9" fillId="5" borderId="0" xfId="3" applyFont="1" applyFill="1" applyAlignment="1">
      <alignment horizontal="center" vertical="center" wrapText="1"/>
    </xf>
    <xf numFmtId="0" fontId="9" fillId="5" borderId="0" xfId="3" applyFont="1" applyFill="1" applyAlignment="1">
      <alignment vertical="center"/>
    </xf>
    <xf numFmtId="3" fontId="22" fillId="5" borderId="0" xfId="3" applyNumberFormat="1" applyFont="1" applyFill="1" applyAlignment="1">
      <alignment wrapText="1"/>
    </xf>
    <xf numFmtId="3" fontId="25" fillId="5" borderId="0" xfId="3" applyNumberFormat="1" applyFont="1" applyFill="1" applyAlignment="1">
      <alignment vertical="top"/>
    </xf>
    <xf numFmtId="3" fontId="9" fillId="5" borderId="0" xfId="3" applyNumberFormat="1" applyFont="1" applyFill="1" applyAlignment="1">
      <alignment horizontal="left" vertical="center"/>
    </xf>
    <xf numFmtId="3" fontId="25" fillId="5" borderId="0" xfId="3" applyNumberFormat="1" applyFont="1" applyFill="1" applyAlignment="1">
      <alignment horizontal="center" vertical="top"/>
    </xf>
    <xf numFmtId="3" fontId="25" fillId="5" borderId="0" xfId="3" applyNumberFormat="1" applyFont="1" applyFill="1" applyAlignment="1">
      <alignment horizontal="center" vertical="top" wrapText="1"/>
    </xf>
    <xf numFmtId="0" fontId="24" fillId="5" borderId="4" xfId="3" applyFont="1" applyFill="1" applyBorder="1" applyAlignment="1">
      <alignment horizontal="center" vertical="top" wrapText="1"/>
    </xf>
    <xf numFmtId="0" fontId="22" fillId="5" borderId="0" xfId="3" applyFont="1" applyFill="1" applyAlignment="1">
      <alignment horizontal="center"/>
    </xf>
    <xf numFmtId="3" fontId="22" fillId="5" borderId="0" xfId="3" applyNumberFormat="1" applyFont="1" applyFill="1" applyAlignment="1">
      <alignment horizontal="left" vertical="center"/>
    </xf>
    <xf numFmtId="0" fontId="33" fillId="2" borderId="0" xfId="2" applyFont="1" applyFill="1" applyAlignment="1" applyProtection="1"/>
    <xf numFmtId="0" fontId="6" fillId="4" borderId="0" xfId="7" applyFont="1" applyFill="1" applyAlignment="1">
      <alignment vertical="center"/>
    </xf>
    <xf numFmtId="0" fontId="6" fillId="5" borderId="0" xfId="7" applyFont="1" applyFill="1" applyAlignment="1">
      <alignment horizontal="center" vertical="center"/>
    </xf>
    <xf numFmtId="0" fontId="9" fillId="5" borderId="4" xfId="3" applyFont="1" applyFill="1" applyBorder="1" applyAlignment="1">
      <alignment horizontal="center" vertical="top" wrapText="1"/>
    </xf>
    <xf numFmtId="0" fontId="9" fillId="5" borderId="4" xfId="3" applyFont="1" applyFill="1" applyBorder="1" applyAlignment="1">
      <alignment horizontal="center" wrapText="1"/>
    </xf>
    <xf numFmtId="0" fontId="7" fillId="2" borderId="0" xfId="9" applyFill="1"/>
    <xf numFmtId="0" fontId="34" fillId="2" borderId="0" xfId="9" applyFont="1" applyFill="1" applyAlignment="1">
      <alignment vertical="center"/>
    </xf>
    <xf numFmtId="0" fontId="6" fillId="2" borderId="0" xfId="9" applyFont="1" applyFill="1"/>
    <xf numFmtId="0" fontId="6" fillId="0" borderId="0" xfId="9" applyFont="1"/>
    <xf numFmtId="0" fontId="7" fillId="2" borderId="0" xfId="10" applyFont="1" applyFill="1" applyAlignment="1">
      <alignment horizontal="left"/>
    </xf>
    <xf numFmtId="0" fontId="35" fillId="2" borderId="0" xfId="10" applyFont="1" applyFill="1" applyAlignment="1">
      <alignment horizontal="left"/>
    </xf>
    <xf numFmtId="0" fontId="7" fillId="2" borderId="0" xfId="10" applyFont="1" applyFill="1"/>
    <xf numFmtId="0" fontId="7" fillId="2" borderId="0" xfId="10" quotePrefix="1" applyFont="1" applyFill="1" applyAlignment="1">
      <alignment horizontal="left"/>
    </xf>
    <xf numFmtId="0" fontId="7" fillId="0" borderId="0" xfId="10" applyFont="1" applyAlignment="1">
      <alignment horizontal="left"/>
    </xf>
    <xf numFmtId="0" fontId="36" fillId="2" borderId="0" xfId="10" applyFont="1" applyFill="1" applyAlignment="1">
      <alignment horizontal="left" vertical="top"/>
    </xf>
    <xf numFmtId="0" fontId="7" fillId="2" borderId="0" xfId="10" applyFont="1" applyFill="1" applyAlignment="1">
      <alignment wrapText="1"/>
    </xf>
    <xf numFmtId="0" fontId="7" fillId="2" borderId="0" xfId="9" applyFill="1" applyAlignment="1">
      <alignment wrapText="1"/>
    </xf>
    <xf numFmtId="0" fontId="6" fillId="4" borderId="0" xfId="7" applyFont="1" applyFill="1" applyAlignment="1">
      <alignment horizontal="center"/>
    </xf>
    <xf numFmtId="0" fontId="6" fillId="5" borderId="0" xfId="7" applyFont="1" applyFill="1" applyAlignment="1">
      <alignment horizontal="center"/>
    </xf>
    <xf numFmtId="0" fontId="14" fillId="8" borderId="0" xfId="0" applyFont="1" applyFill="1" applyAlignment="1">
      <alignment vertical="center"/>
    </xf>
    <xf numFmtId="0" fontId="19" fillId="2" borderId="0" xfId="2" applyFont="1" applyFill="1" applyAlignment="1" applyProtection="1">
      <alignment vertical="top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vertical="top"/>
    </xf>
    <xf numFmtId="0" fontId="7" fillId="2" borderId="0" xfId="7" applyFont="1" applyFill="1"/>
    <xf numFmtId="0" fontId="11" fillId="2" borderId="0" xfId="2" applyFill="1" applyAlignment="1" applyProtection="1">
      <alignment vertical="top" wrapText="1"/>
    </xf>
    <xf numFmtId="0" fontId="19" fillId="2" borderId="0" xfId="2" applyFont="1" applyFill="1" applyAlignment="1" applyProtection="1">
      <alignment vertical="top"/>
    </xf>
    <xf numFmtId="0" fontId="7" fillId="5" borderId="0" xfId="7" applyFont="1" applyFill="1" applyAlignment="1">
      <alignment vertical="top"/>
    </xf>
    <xf numFmtId="0" fontId="6" fillId="4" borderId="0" xfId="7" applyFont="1" applyFill="1" applyAlignment="1">
      <alignment vertical="top"/>
    </xf>
    <xf numFmtId="0" fontId="6" fillId="5" borderId="0" xfId="7" applyFont="1" applyFill="1" applyAlignment="1">
      <alignment vertical="top"/>
    </xf>
    <xf numFmtId="0" fontId="7" fillId="2" borderId="0" xfId="7" applyFont="1" applyFill="1" applyAlignment="1">
      <alignment vertical="top" wrapText="1"/>
    </xf>
    <xf numFmtId="0" fontId="7" fillId="2" borderId="0" xfId="7" quotePrefix="1" applyFont="1" applyFill="1" applyAlignment="1">
      <alignment vertical="top" wrapText="1"/>
    </xf>
    <xf numFmtId="0" fontId="7" fillId="5" borderId="0" xfId="7" applyFont="1" applyFill="1" applyAlignment="1">
      <alignment vertical="top" wrapText="1"/>
    </xf>
    <xf numFmtId="0" fontId="7" fillId="5" borderId="0" xfId="7" quotePrefix="1" applyFont="1" applyFill="1" applyAlignment="1">
      <alignment vertical="top" wrapText="1"/>
    </xf>
    <xf numFmtId="0" fontId="20" fillId="0" borderId="0" xfId="0" applyFont="1" applyAlignment="1">
      <alignment vertical="center" wrapText="1"/>
    </xf>
    <xf numFmtId="3" fontId="20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11" fillId="2" borderId="0" xfId="2" applyFill="1" applyAlignment="1" applyProtection="1">
      <alignment vertical="top"/>
    </xf>
    <xf numFmtId="0" fontId="37" fillId="5" borderId="0" xfId="7" applyFont="1" applyFill="1" applyAlignment="1">
      <alignment vertical="top"/>
    </xf>
    <xf numFmtId="0" fontId="10" fillId="2" borderId="0" xfId="13" applyFont="1" applyFill="1"/>
    <xf numFmtId="0" fontId="9" fillId="2" borderId="7" xfId="13" applyFont="1" applyFill="1" applyBorder="1" applyAlignment="1">
      <alignment horizontal="right" wrapText="1"/>
    </xf>
    <xf numFmtId="0" fontId="22" fillId="2" borderId="4" xfId="13" applyFont="1" applyFill="1" applyBorder="1" applyAlignment="1">
      <alignment horizontal="right" wrapText="1"/>
    </xf>
    <xf numFmtId="3" fontId="27" fillId="2" borderId="0" xfId="0" applyNumberFormat="1" applyFont="1" applyFill="1" applyAlignment="1">
      <alignment vertical="center"/>
    </xf>
    <xf numFmtId="3" fontId="27" fillId="2" borderId="0" xfId="0" applyNumberFormat="1" applyFont="1" applyFill="1"/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right" wrapText="1"/>
    </xf>
    <xf numFmtId="3" fontId="28" fillId="2" borderId="0" xfId="0" applyNumberFormat="1" applyFont="1" applyFill="1" applyAlignment="1">
      <alignment vertical="center"/>
    </xf>
    <xf numFmtId="3" fontId="28" fillId="0" borderId="0" xfId="0" applyNumberFormat="1" applyFont="1" applyAlignment="1">
      <alignment vertical="center"/>
    </xf>
    <xf numFmtId="0" fontId="6" fillId="2" borderId="7" xfId="0" applyFont="1" applyFill="1" applyBorder="1" applyAlignment="1">
      <alignment vertical="top"/>
    </xf>
    <xf numFmtId="0" fontId="22" fillId="5" borderId="2" xfId="3" applyFont="1" applyFill="1" applyBorder="1" applyAlignment="1">
      <alignment horizontal="center" vertical="top" wrapText="1"/>
    </xf>
    <xf numFmtId="0" fontId="9" fillId="5" borderId="4" xfId="3" applyFont="1" applyFill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4" fillId="3" borderId="0" xfId="3" applyFont="1" applyFill="1" applyAlignment="1">
      <alignment vertical="center"/>
    </xf>
    <xf numFmtId="0" fontId="7" fillId="3" borderId="0" xfId="3" applyFill="1" applyAlignment="1">
      <alignment vertical="center"/>
    </xf>
    <xf numFmtId="0" fontId="7" fillId="3" borderId="0" xfId="3" applyFill="1"/>
    <xf numFmtId="0" fontId="14" fillId="9" borderId="0" xfId="0" applyFont="1" applyFill="1" applyAlignment="1">
      <alignment horizontal="center" vertical="center"/>
    </xf>
    <xf numFmtId="0" fontId="14" fillId="3" borderId="0" xfId="11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14" fillId="9" borderId="0" xfId="9" applyFont="1" applyFill="1" applyAlignment="1">
      <alignment horizontal="center" vertical="center"/>
    </xf>
    <xf numFmtId="0" fontId="9" fillId="2" borderId="7" xfId="0" applyFont="1" applyFill="1" applyBorder="1" applyAlignment="1">
      <alignment horizontal="left" vertical="top" wrapText="1"/>
    </xf>
    <xf numFmtId="9" fontId="9" fillId="2" borderId="7" xfId="0" applyNumberFormat="1" applyFont="1" applyFill="1" applyBorder="1" applyAlignment="1">
      <alignment horizontal="right" wrapText="1"/>
    </xf>
    <xf numFmtId="9" fontId="9" fillId="2" borderId="7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right" wrapText="1"/>
    </xf>
    <xf numFmtId="0" fontId="22" fillId="2" borderId="5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right" wrapText="1"/>
    </xf>
    <xf numFmtId="0" fontId="7" fillId="7" borderId="8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7" borderId="0" xfId="0" applyFont="1" applyFill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horizontal="left" vertical="top" wrapText="1"/>
    </xf>
    <xf numFmtId="0" fontId="20" fillId="5" borderId="4" xfId="3" applyFont="1" applyFill="1" applyBorder="1" applyAlignment="1">
      <alignment horizontal="left"/>
    </xf>
    <xf numFmtId="0" fontId="38" fillId="5" borderId="7" xfId="3" applyFont="1" applyFill="1" applyBorder="1" applyAlignment="1">
      <alignment horizontal="left" vertical="top" wrapText="1"/>
    </xf>
    <xf numFmtId="0" fontId="22" fillId="5" borderId="5" xfId="3" applyFont="1" applyFill="1" applyBorder="1" applyAlignment="1">
      <alignment horizontal="center" vertical="top" wrapText="1"/>
    </xf>
    <xf numFmtId="0" fontId="22" fillId="5" borderId="0" xfId="3" applyFont="1" applyFill="1" applyAlignment="1">
      <alignment horizontal="left" vertical="top" wrapText="1"/>
    </xf>
    <xf numFmtId="0" fontId="25" fillId="5" borderId="4" xfId="3" applyFont="1" applyFill="1" applyBorder="1" applyAlignment="1">
      <alignment horizontal="left" vertical="top" wrapText="1"/>
    </xf>
    <xf numFmtId="0" fontId="25" fillId="5" borderId="0" xfId="3" applyFont="1" applyFill="1" applyAlignment="1">
      <alignment horizontal="left" vertical="top" wrapText="1"/>
    </xf>
    <xf numFmtId="0" fontId="9" fillId="5" borderId="4" xfId="3" applyFont="1" applyFill="1" applyBorder="1" applyAlignment="1">
      <alignment horizontal="center" vertical="top" wrapText="1"/>
    </xf>
    <xf numFmtId="0" fontId="9" fillId="5" borderId="4" xfId="3" applyFont="1" applyFill="1" applyBorder="1" applyAlignment="1">
      <alignment horizontal="center" wrapText="1"/>
    </xf>
    <xf numFmtId="0" fontId="22" fillId="5" borderId="7" xfId="3" applyFont="1" applyFill="1" applyBorder="1" applyAlignment="1">
      <alignment horizontal="left" vertical="top" wrapText="1"/>
    </xf>
    <xf numFmtId="0" fontId="22" fillId="5" borderId="5" xfId="3" applyFont="1" applyFill="1" applyBorder="1" applyAlignment="1">
      <alignment horizontal="center" vertical="center" wrapText="1"/>
    </xf>
    <xf numFmtId="0" fontId="22" fillId="5" borderId="0" xfId="3" applyFont="1" applyFill="1" applyAlignment="1">
      <alignment vertical="top" wrapText="1"/>
    </xf>
    <xf numFmtId="0" fontId="22" fillId="5" borderId="1" xfId="3" applyFont="1" applyFill="1" applyBorder="1" applyAlignment="1">
      <alignment horizontal="center" vertical="top" wrapText="1"/>
    </xf>
    <xf numFmtId="0" fontId="20" fillId="5" borderId="4" xfId="3" applyFont="1" applyFill="1" applyBorder="1" applyAlignment="1">
      <alignment horizontal="left" wrapText="1"/>
    </xf>
  </cellXfs>
  <cellStyles count="15">
    <cellStyle name="Hyperlänk" xfId="2" builtinId="8"/>
    <cellStyle name="Hyperlänk 2" xfId="4" xr:uid="{00000000-0005-0000-0000-000001000000}"/>
    <cellStyle name="Normal" xfId="0" builtinId="0"/>
    <cellStyle name="Normal 2" xfId="3" xr:uid="{00000000-0005-0000-0000-000003000000}"/>
    <cellStyle name="Normal 2 2" xfId="11" xr:uid="{B69702F6-0C9F-467D-A3FB-6E6E405BED62}"/>
    <cellStyle name="Normal 2 3" xfId="8" xr:uid="{80B3097C-12BF-4A67-A1D4-2EB329CDFDAD}"/>
    <cellStyle name="Normal 3" xfId="13" xr:uid="{C18943E8-138A-4137-8F7E-930BE8EC8BA5}"/>
    <cellStyle name="Normal 4" xfId="5" xr:uid="{00000000-0005-0000-0000-000004000000}"/>
    <cellStyle name="Normal 4 2" xfId="6" xr:uid="{00000000-0005-0000-0000-000005000000}"/>
    <cellStyle name="Normal 5" xfId="9" xr:uid="{FD7AB162-D978-41B9-93A5-33D050C8D5E9}"/>
    <cellStyle name="Normal 5 2" xfId="12" xr:uid="{BD549E29-767A-4D76-A34F-04C050E0E58C}"/>
    <cellStyle name="Normal 6" xfId="14" xr:uid="{05F35689-7E7D-4C17-A757-9DCD58B90411}"/>
    <cellStyle name="Normal 6 2" xfId="10" xr:uid="{76DF4D5B-4FD1-4094-A410-2685995BE715}"/>
    <cellStyle name="Normal_ADP_0.3_Tabellmall" xfId="7" xr:uid="{00000000-0005-0000-0000-000006000000}"/>
    <cellStyle name="Procent" xfId="1" builtinId="5"/>
  </cellStyles>
  <dxfs count="0"/>
  <tableStyles count="0" defaultTableStyle="TableStyleMedium9" defaultPivotStyle="PivotStyleLight16"/>
  <colors>
    <mruColors>
      <color rgb="FFBCE5B9"/>
      <color rgb="FF52AF32"/>
      <color rgb="FF303D2F"/>
      <color rgb="FFD6E3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2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5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1</xdr:col>
      <xdr:colOff>228600</xdr:colOff>
      <xdr:row>36</xdr:row>
      <xdr:rowOff>38100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3816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28575</xdr:rowOff>
    </xdr:from>
    <xdr:to>
      <xdr:col>3</xdr:col>
      <xdr:colOff>336596</xdr:colOff>
      <xdr:row>10</xdr:row>
      <xdr:rowOff>128034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08F512C-14B6-416B-AF21-48DE23EAA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409700"/>
          <a:ext cx="2346371" cy="585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476250</xdr:colOff>
      <xdr:row>37</xdr:row>
      <xdr:rowOff>76200</xdr:rowOff>
    </xdr:from>
    <xdr:to>
      <xdr:col>18</xdr:col>
      <xdr:colOff>85725</xdr:colOff>
      <xdr:row>40</xdr:row>
      <xdr:rowOff>66675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01125" y="52101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4</xdr:col>
      <xdr:colOff>82930</xdr:colOff>
      <xdr:row>38</xdr:row>
      <xdr:rowOff>94303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33975"/>
          <a:ext cx="1711705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152400</xdr:colOff>
      <xdr:row>32</xdr:row>
      <xdr:rowOff>0</xdr:rowOff>
    </xdr:from>
    <xdr:to>
      <xdr:col>17</xdr:col>
      <xdr:colOff>428624</xdr:colOff>
      <xdr:row>34</xdr:row>
      <xdr:rowOff>152400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6875" y="6086475"/>
          <a:ext cx="695324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104775</xdr:rowOff>
    </xdr:from>
    <xdr:to>
      <xdr:col>3</xdr:col>
      <xdr:colOff>82930</xdr:colOff>
      <xdr:row>33</xdr:row>
      <xdr:rowOff>37153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238875"/>
          <a:ext cx="1549780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333375</xdr:colOff>
      <xdr:row>20</xdr:row>
      <xdr:rowOff>9525</xdr:rowOff>
    </xdr:from>
    <xdr:to>
      <xdr:col>22</xdr:col>
      <xdr:colOff>190500</xdr:colOff>
      <xdr:row>23</xdr:row>
      <xdr:rowOff>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24925" y="595312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82930</xdr:colOff>
      <xdr:row>21</xdr:row>
      <xdr:rowOff>94303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43600"/>
          <a:ext cx="1549780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333375</xdr:colOff>
      <xdr:row>20</xdr:row>
      <xdr:rowOff>9525</xdr:rowOff>
    </xdr:from>
    <xdr:to>
      <xdr:col>22</xdr:col>
      <xdr:colOff>190500</xdr:colOff>
      <xdr:row>23</xdr:row>
      <xdr:rowOff>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0" y="44481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82930</xdr:colOff>
      <xdr:row>21</xdr:row>
      <xdr:rowOff>94303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438650"/>
          <a:ext cx="1616455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tatistikproduktion\2102_Sj&#246;fart\Sj&#246;trafik%202021%20-\Tabellplan\Tabellf&#246;rslag%20Sjotrafik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fa.sharepoint.com/sites/Internaprojekt-Sjtrafiktabellplan/Delade%20dokument/Sj&#246;trafik%20tabellplan/Tabellf&#246;rslag%20&#229;rsrap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1\gemensam\Information\Publikationer\Statistik\Fordon\2013\Fordon%20i%20l&#228;n%20och%20kommuner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rafa.se/globalassets/statistik/sjotrafik/sjotrafik/2018/sjotrafik-2018-kvartal-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rafa.se/globalassets/statistik/sjotrafik/sjotrafik/2018/sjotrafik-2018-kvartal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1\gemensam\prod\RM\Hamn\Tabell\Uttagssystem\MS%20SQL\Tabell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_ Title"/>
      <sheetName val="Innehåll_ Contents"/>
      <sheetName val="Kort om statistiken"/>
      <sheetName val="Statistics in brief"/>
      <sheetName val="Teckenförklaring_ Legends"/>
      <sheetName val="Sammanfattning_Summary"/>
      <sheetName val="Tabell 1"/>
      <sheetName val="Tabell 2X"/>
      <sheetName val="Tabell 2"/>
      <sheetName val="Tabell 3"/>
      <sheetName val="Tabell 4.1"/>
      <sheetName val="Tabell 4.2"/>
      <sheetName val="Tabell 5"/>
      <sheetName val="Tabell 6"/>
      <sheetName val="Tabell 7"/>
      <sheetName val="Tabell 8.1–8.3"/>
      <sheetName val="Tabell 9.1"/>
      <sheetName val="Tabell 9.2"/>
      <sheetName val="Tabell 10.1"/>
      <sheetName val="Tabell 10.2"/>
      <sheetName val="Tabell 11.1"/>
      <sheetName val="Tabell 11.2"/>
      <sheetName val="Tabell 11.3"/>
      <sheetName val="Tabell 12"/>
      <sheetName val="Tabell 13"/>
      <sheetName val="Tabell 14.1–14.2"/>
      <sheetName val="Tabell 15"/>
      <sheetName val="Tabell 16"/>
      <sheetName val="Tabell 17"/>
      <sheetName val="Tabell 18"/>
      <sheetName val="Sammanfattningstabell IVV"/>
      <sheetName val="Tabell 19"/>
      <sheetName val="Tabell 20"/>
      <sheetName val="Tabell 21"/>
      <sheetName val="Hamn_intro"/>
      <sheetName val="Tabell 22"/>
      <sheetName val="Tabell 23"/>
      <sheetName val="Hamn2_3"/>
      <sheetName val="Tabell 24"/>
      <sheetName val="Tabell 25"/>
      <sheetName val="Tabell 26X"/>
      <sheetName val="Tabell 26"/>
      <sheetName val="Tabell 27"/>
      <sheetName val="Definitioner_ Definitions"/>
      <sheetName val="Definitioner Varugrupper"/>
      <sheetName val="Definitioner Lasttyper"/>
      <sheetName val="Definitioner Fartygstyp"/>
      <sheetName val="Geografiska områden"/>
      <sheetName val="Riksområden"/>
      <sheetName val="Utökad historik 2ABC"/>
      <sheetName val="Utökad historik 3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"/>
      <sheetName val="Innehåll - Contents"/>
      <sheetName val="Fakta om statistiken"/>
      <sheetName val="Kort om statistiken"/>
      <sheetName val="Sammanfattningstabell"/>
      <sheetName val="Anlöp"/>
      <sheetName val="Pax 1"/>
      <sheetName val="Pax 2"/>
      <sheetName val="Pax 3"/>
      <sheetName val="Pax 4"/>
      <sheetName val="Pax 5"/>
      <sheetName val="Pax 6"/>
      <sheetName val="Lasttyp 1"/>
      <sheetName val="Lasttyp 2"/>
      <sheetName val="Gods 1"/>
      <sheetName val="Gods 2"/>
      <sheetName val="Gods 3"/>
      <sheetName val="Gods 4"/>
      <sheetName val="Gods 5"/>
      <sheetName val="Gods 6"/>
      <sheetName val="Gods 7"/>
      <sheetName val="Gods 8"/>
      <sheetName val="Gods 9"/>
      <sheetName val="Råolja"/>
      <sheetName val="Container"/>
      <sheetName val="Transportarbete 1"/>
      <sheetName val="Transportarbete 2"/>
      <sheetName val="Transportarbete 3"/>
      <sheetName val="Fartygstyper Pax"/>
      <sheetName val="Fartygstyper Last"/>
      <sheetName val="Sammanfattningstabell IVV"/>
      <sheetName val="Anlöp IVV"/>
      <sheetName val="Gods IVV"/>
      <sheetName val="Transportarbete IVV"/>
      <sheetName val="Utökad historik 2ABC"/>
      <sheetName val="Utökad historik 3ABC"/>
      <sheetName val="Hamn1_1"/>
      <sheetName val="Totalt hamn"/>
      <sheetName val="Ankommande hamn"/>
      <sheetName val="Avgående hamn"/>
      <sheetName val="Totalt Lasttyper hamn"/>
      <sheetName val="Lasttyper ankommande hamn"/>
      <sheetName val="Lasttyper avgående hamn"/>
      <sheetName val="Hamn1_2"/>
      <sheetName val="Hamn1_3"/>
      <sheetName val="Hamn2_1"/>
      <sheetName val="Hamn2_2"/>
      <sheetName val="Hamn2_3"/>
      <sheetName val="Hamn3_1"/>
      <sheetName val="Hamn3_2"/>
      <sheetName val="Hamn3_3"/>
      <sheetName val="Hamn4"/>
      <sheetName val="Hamn5"/>
      <sheetName val="Hamn6"/>
      <sheetName val="Hamn7_1"/>
      <sheetName val="Hamn7_2"/>
      <sheetName val="Hamn8"/>
      <sheetName val="Hamn9"/>
      <sheetName val="IVV_hamn"/>
      <sheetName val="Bilaga 1"/>
      <sheetName val="Bilaga 2"/>
      <sheetName val="Bilaga 3"/>
      <sheetName val="Bilaga 4"/>
      <sheetName val="Bilaga 5"/>
      <sheetName val="Bilaga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"/>
      <sheetName val="Fakta om statistiken"/>
      <sheetName val="Innehåll–Contents"/>
      <sheetName val="Sammanfattning–Summary"/>
      <sheetName val="Tabell 1A"/>
      <sheetName val="Tabell 1B"/>
      <sheetName val="Tabell 2"/>
      <sheetName val="Tabell 3A"/>
      <sheetName val="Tabell 3B"/>
      <sheetName val="Tabell 4A"/>
      <sheetName val="Tabell 4B"/>
      <sheetName val="Tabell 5A"/>
      <sheetName val="Tabell 5B"/>
      <sheetName val="Tabell 6"/>
      <sheetName val="Bilaga 1"/>
      <sheetName val="Bilaga 2"/>
      <sheetName val="Bilaga 3"/>
      <sheetName val="Bilag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"/>
      <sheetName val="Fakta om statistiken"/>
      <sheetName val="Innehåll–Contents"/>
      <sheetName val="Sammanfattning–Summary"/>
      <sheetName val="Tabell 1A"/>
      <sheetName val="Tabell 1B"/>
      <sheetName val="Tabell 2"/>
      <sheetName val="Tabell 3A"/>
      <sheetName val="Tabell 3B"/>
      <sheetName val="Tabell 4A"/>
      <sheetName val="Tabell 4B"/>
      <sheetName val="Tabell 5A"/>
      <sheetName val="Tabell 5B"/>
      <sheetName val="Tabell 6"/>
      <sheetName val="Bilaga 1"/>
      <sheetName val="Bilaga 2"/>
      <sheetName val="Bilaga 3"/>
      <sheetName val="Bilag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 10A"/>
      <sheetName val="Tabell 10B"/>
      <sheetName val="Data"/>
      <sheetName val="SQLfråga"/>
      <sheetName val="vbaKod"/>
    </sheetNames>
    <sheetDataSet>
      <sheetData sheetId="0"/>
      <sheetData sheetId="1"/>
      <sheetData sheetId="2">
        <row r="2">
          <cell r="B2">
            <v>1</v>
          </cell>
        </row>
        <row r="44">
          <cell r="B44">
            <v>1</v>
          </cell>
          <cell r="C44">
            <v>33110</v>
          </cell>
          <cell r="D44">
            <v>5579256</v>
          </cell>
          <cell r="E44">
            <v>1123645</v>
          </cell>
          <cell r="F44">
            <v>12583</v>
          </cell>
          <cell r="G44">
            <v>296385</v>
          </cell>
          <cell r="H44">
            <v>0</v>
          </cell>
          <cell r="I44">
            <v>3131367</v>
          </cell>
          <cell r="J44">
            <v>0</v>
          </cell>
          <cell r="K44">
            <v>139948</v>
          </cell>
        </row>
        <row r="45">
          <cell r="B45">
            <v>2</v>
          </cell>
          <cell r="C45">
            <v>2130</v>
          </cell>
          <cell r="D45">
            <v>624955</v>
          </cell>
          <cell r="E45">
            <v>125375</v>
          </cell>
          <cell r="F45">
            <v>727</v>
          </cell>
          <cell r="G45">
            <v>82728</v>
          </cell>
          <cell r="H45">
            <v>0</v>
          </cell>
          <cell r="I45">
            <v>1091696</v>
          </cell>
          <cell r="J45">
            <v>0</v>
          </cell>
          <cell r="K45">
            <v>7642</v>
          </cell>
        </row>
        <row r="46">
          <cell r="B46">
            <v>3</v>
          </cell>
          <cell r="C46">
            <v>28610</v>
          </cell>
          <cell r="D46">
            <v>4282073</v>
          </cell>
          <cell r="E46">
            <v>846353</v>
          </cell>
          <cell r="F46">
            <v>11216</v>
          </cell>
          <cell r="G46">
            <v>193159</v>
          </cell>
          <cell r="H46">
            <v>0</v>
          </cell>
          <cell r="I46">
            <v>1748455</v>
          </cell>
          <cell r="J46">
            <v>0</v>
          </cell>
          <cell r="K46">
            <v>0</v>
          </cell>
        </row>
        <row r="47">
          <cell r="B47">
            <v>4</v>
          </cell>
          <cell r="C47">
            <v>588</v>
          </cell>
          <cell r="D47">
            <v>77302</v>
          </cell>
          <cell r="E47">
            <v>16534</v>
          </cell>
          <cell r="F47">
            <v>38</v>
          </cell>
          <cell r="G47">
            <v>17001</v>
          </cell>
          <cell r="H47">
            <v>0</v>
          </cell>
          <cell r="I47">
            <v>244571</v>
          </cell>
          <cell r="J47">
            <v>0</v>
          </cell>
          <cell r="K47">
            <v>2560</v>
          </cell>
        </row>
        <row r="48">
          <cell r="B48">
            <v>5</v>
          </cell>
          <cell r="C48">
            <v>1658</v>
          </cell>
          <cell r="D48">
            <v>594926</v>
          </cell>
          <cell r="E48">
            <v>135383</v>
          </cell>
          <cell r="F48">
            <v>602</v>
          </cell>
          <cell r="G48">
            <v>3421</v>
          </cell>
          <cell r="H48">
            <v>0</v>
          </cell>
          <cell r="I48">
            <v>46541</v>
          </cell>
          <cell r="J48">
            <v>0</v>
          </cell>
          <cell r="K48">
            <v>0</v>
          </cell>
        </row>
        <row r="49">
          <cell r="B49">
            <v>6</v>
          </cell>
          <cell r="C49">
            <v>124</v>
          </cell>
          <cell r="D49">
            <v>0</v>
          </cell>
          <cell r="E49">
            <v>0</v>
          </cell>
          <cell r="F49">
            <v>0</v>
          </cell>
          <cell r="G49">
            <v>76</v>
          </cell>
          <cell r="H49">
            <v>0</v>
          </cell>
          <cell r="I49">
            <v>104</v>
          </cell>
          <cell r="J49">
            <v>0</v>
          </cell>
          <cell r="K49">
            <v>129746</v>
          </cell>
        </row>
        <row r="50">
          <cell r="B50">
            <v>7</v>
          </cell>
          <cell r="C50">
            <v>6892</v>
          </cell>
          <cell r="D50">
            <v>4619592</v>
          </cell>
          <cell r="E50">
            <v>346796</v>
          </cell>
          <cell r="F50">
            <v>9579</v>
          </cell>
          <cell r="G50">
            <v>143809</v>
          </cell>
          <cell r="H50">
            <v>1832</v>
          </cell>
          <cell r="I50">
            <v>2173728</v>
          </cell>
          <cell r="J50">
            <v>80954</v>
          </cell>
          <cell r="K50">
            <v>740952</v>
          </cell>
        </row>
        <row r="51">
          <cell r="B51">
            <v>8</v>
          </cell>
          <cell r="C51">
            <v>976</v>
          </cell>
          <cell r="D51">
            <v>455510</v>
          </cell>
          <cell r="E51">
            <v>67132</v>
          </cell>
          <cell r="F51">
            <v>373</v>
          </cell>
          <cell r="G51">
            <v>1669</v>
          </cell>
          <cell r="H51">
            <v>0</v>
          </cell>
          <cell r="I51">
            <v>21194</v>
          </cell>
          <cell r="J51">
            <v>0</v>
          </cell>
          <cell r="K51">
            <v>21195</v>
          </cell>
        </row>
        <row r="52">
          <cell r="B52">
            <v>9</v>
          </cell>
          <cell r="C52">
            <v>811</v>
          </cell>
          <cell r="D52">
            <v>340455</v>
          </cell>
          <cell r="E52">
            <v>72358</v>
          </cell>
          <cell r="F52">
            <v>300</v>
          </cell>
          <cell r="G52">
            <v>2045</v>
          </cell>
          <cell r="H52">
            <v>0</v>
          </cell>
          <cell r="I52">
            <v>26105</v>
          </cell>
          <cell r="J52">
            <v>0</v>
          </cell>
          <cell r="K52">
            <v>0</v>
          </cell>
        </row>
        <row r="53">
          <cell r="B53">
            <v>10</v>
          </cell>
          <cell r="C53">
            <v>1013</v>
          </cell>
          <cell r="D53">
            <v>94229</v>
          </cell>
          <cell r="E53">
            <v>12638</v>
          </cell>
          <cell r="F53">
            <v>21</v>
          </cell>
          <cell r="G53">
            <v>67529</v>
          </cell>
          <cell r="H53">
            <v>0</v>
          </cell>
          <cell r="I53">
            <v>1032543</v>
          </cell>
          <cell r="J53">
            <v>0</v>
          </cell>
          <cell r="K53">
            <v>1013</v>
          </cell>
        </row>
        <row r="54">
          <cell r="B54">
            <v>11</v>
          </cell>
          <cell r="C54">
            <v>1</v>
          </cell>
          <cell r="D54">
            <v>2169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12</v>
          </cell>
          <cell r="C55">
            <v>722</v>
          </cell>
          <cell r="D55">
            <v>1201043</v>
          </cell>
          <cell r="E55">
            <v>51681</v>
          </cell>
          <cell r="F55">
            <v>2494</v>
          </cell>
          <cell r="G55">
            <v>19609</v>
          </cell>
          <cell r="H55">
            <v>0</v>
          </cell>
          <cell r="I55">
            <v>294924</v>
          </cell>
          <cell r="J55">
            <v>0</v>
          </cell>
          <cell r="K55">
            <v>13565</v>
          </cell>
        </row>
        <row r="56">
          <cell r="B56">
            <v>13</v>
          </cell>
          <cell r="C56">
            <v>1040</v>
          </cell>
          <cell r="D56">
            <v>966886</v>
          </cell>
          <cell r="E56">
            <v>17839</v>
          </cell>
          <cell r="F56">
            <v>1801</v>
          </cell>
          <cell r="G56">
            <v>243</v>
          </cell>
          <cell r="H56">
            <v>0</v>
          </cell>
          <cell r="I56">
            <v>2818</v>
          </cell>
          <cell r="J56">
            <v>0</v>
          </cell>
          <cell r="K56">
            <v>17</v>
          </cell>
        </row>
        <row r="57">
          <cell r="B57">
            <v>14</v>
          </cell>
          <cell r="C57">
            <v>1716</v>
          </cell>
          <cell r="D57">
            <v>1529540</v>
          </cell>
          <cell r="E57">
            <v>117090</v>
          </cell>
          <cell r="F57">
            <v>4513</v>
          </cell>
          <cell r="G57">
            <v>46864</v>
          </cell>
          <cell r="H57">
            <v>1832</v>
          </cell>
          <cell r="I57">
            <v>689001</v>
          </cell>
          <cell r="J57">
            <v>80954</v>
          </cell>
          <cell r="K57">
            <v>110302</v>
          </cell>
        </row>
        <row r="58">
          <cell r="B58">
            <v>15</v>
          </cell>
          <cell r="C58">
            <v>348</v>
          </cell>
          <cell r="D58">
            <v>28421</v>
          </cell>
          <cell r="E58">
            <v>7909</v>
          </cell>
          <cell r="F58">
            <v>75</v>
          </cell>
          <cell r="G58">
            <v>4884</v>
          </cell>
          <cell r="H58">
            <v>0</v>
          </cell>
          <cell r="I58">
            <v>92555</v>
          </cell>
          <cell r="J58">
            <v>0</v>
          </cell>
          <cell r="K58">
            <v>56358</v>
          </cell>
        </row>
        <row r="59">
          <cell r="B59">
            <v>16</v>
          </cell>
          <cell r="C59">
            <v>265</v>
          </cell>
          <cell r="D59">
            <v>1339</v>
          </cell>
          <cell r="E59">
            <v>149</v>
          </cell>
          <cell r="F59">
            <v>2</v>
          </cell>
          <cell r="G59">
            <v>966</v>
          </cell>
          <cell r="H59">
            <v>0</v>
          </cell>
          <cell r="I59">
            <v>14588</v>
          </cell>
          <cell r="J59">
            <v>0</v>
          </cell>
          <cell r="K59">
            <v>538502</v>
          </cell>
        </row>
        <row r="60">
          <cell r="B60">
            <v>17</v>
          </cell>
          <cell r="C60">
            <v>668</v>
          </cell>
          <cell r="D60">
            <v>410</v>
          </cell>
          <cell r="E60">
            <v>7</v>
          </cell>
          <cell r="F60">
            <v>0</v>
          </cell>
          <cell r="G60">
            <v>54297</v>
          </cell>
          <cell r="H60">
            <v>0</v>
          </cell>
          <cell r="I60">
            <v>994446</v>
          </cell>
          <cell r="J60">
            <v>0</v>
          </cell>
          <cell r="K60">
            <v>2234960</v>
          </cell>
        </row>
        <row r="61">
          <cell r="B61">
            <v>18</v>
          </cell>
          <cell r="C61">
            <v>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1662</v>
          </cell>
        </row>
        <row r="62">
          <cell r="B62">
            <v>19</v>
          </cell>
          <cell r="C62">
            <v>665</v>
          </cell>
          <cell r="D62">
            <v>410</v>
          </cell>
          <cell r="E62">
            <v>7</v>
          </cell>
          <cell r="F62">
            <v>0</v>
          </cell>
          <cell r="G62">
            <v>54297</v>
          </cell>
          <cell r="H62">
            <v>0</v>
          </cell>
          <cell r="I62">
            <v>994446</v>
          </cell>
          <cell r="J62">
            <v>0</v>
          </cell>
          <cell r="K62">
            <v>2233298</v>
          </cell>
        </row>
        <row r="63">
          <cell r="B63">
            <v>20</v>
          </cell>
          <cell r="C63">
            <v>6788</v>
          </cell>
          <cell r="D63">
            <v>1032615</v>
          </cell>
          <cell r="E63">
            <v>184215</v>
          </cell>
          <cell r="F63">
            <v>2902</v>
          </cell>
          <cell r="G63">
            <v>406147</v>
          </cell>
          <cell r="H63">
            <v>22402</v>
          </cell>
          <cell r="I63">
            <v>6052506</v>
          </cell>
          <cell r="J63">
            <v>819733</v>
          </cell>
          <cell r="K63">
            <v>2297803</v>
          </cell>
        </row>
        <row r="64">
          <cell r="B64">
            <v>21</v>
          </cell>
          <cell r="C64">
            <v>405</v>
          </cell>
          <cell r="D64">
            <v>215489</v>
          </cell>
          <cell r="E64">
            <v>39484</v>
          </cell>
          <cell r="F64">
            <v>929</v>
          </cell>
          <cell r="G64">
            <v>23447</v>
          </cell>
          <cell r="H64">
            <v>0</v>
          </cell>
          <cell r="I64">
            <v>327681</v>
          </cell>
          <cell r="J64">
            <v>0</v>
          </cell>
          <cell r="K64">
            <v>60537</v>
          </cell>
        </row>
        <row r="65">
          <cell r="B65">
            <v>22</v>
          </cell>
          <cell r="C65">
            <v>1010</v>
          </cell>
          <cell r="D65">
            <v>80998</v>
          </cell>
          <cell r="E65">
            <v>81</v>
          </cell>
          <cell r="F65">
            <v>0</v>
          </cell>
          <cell r="G65">
            <v>103510</v>
          </cell>
          <cell r="H65">
            <v>0</v>
          </cell>
          <cell r="I65">
            <v>1512653</v>
          </cell>
          <cell r="J65">
            <v>0</v>
          </cell>
          <cell r="K65">
            <v>41204</v>
          </cell>
        </row>
        <row r="66">
          <cell r="B66">
            <v>23</v>
          </cell>
          <cell r="C66">
            <v>1845</v>
          </cell>
          <cell r="D66">
            <v>304389</v>
          </cell>
          <cell r="E66">
            <v>50161</v>
          </cell>
          <cell r="F66">
            <v>905</v>
          </cell>
          <cell r="G66">
            <v>147774</v>
          </cell>
          <cell r="H66">
            <v>4182</v>
          </cell>
          <cell r="I66">
            <v>2311487</v>
          </cell>
          <cell r="J66">
            <v>150919</v>
          </cell>
          <cell r="K66">
            <v>150984</v>
          </cell>
        </row>
        <row r="67">
          <cell r="B67">
            <v>24</v>
          </cell>
          <cell r="C67">
            <v>1462</v>
          </cell>
          <cell r="D67">
            <v>279949</v>
          </cell>
          <cell r="E67">
            <v>72598</v>
          </cell>
          <cell r="F67">
            <v>628</v>
          </cell>
          <cell r="G67">
            <v>11886</v>
          </cell>
          <cell r="H67">
            <v>18211</v>
          </cell>
          <cell r="I67">
            <v>112280</v>
          </cell>
          <cell r="J67">
            <v>668814</v>
          </cell>
          <cell r="K67">
            <v>668814</v>
          </cell>
        </row>
        <row r="68">
          <cell r="B68">
            <v>25</v>
          </cell>
          <cell r="C68">
            <v>1320</v>
          </cell>
          <cell r="D68">
            <v>150128</v>
          </cell>
          <cell r="E68">
            <v>21891</v>
          </cell>
          <cell r="F68">
            <v>433</v>
          </cell>
          <cell r="G68">
            <v>98875</v>
          </cell>
          <cell r="H68">
            <v>0</v>
          </cell>
          <cell r="I68">
            <v>1457619</v>
          </cell>
          <cell r="J68">
            <v>0</v>
          </cell>
          <cell r="K68">
            <v>78</v>
          </cell>
        </row>
        <row r="69">
          <cell r="B69">
            <v>26</v>
          </cell>
          <cell r="C69">
            <v>746</v>
          </cell>
          <cell r="D69">
            <v>1662</v>
          </cell>
          <cell r="E69">
            <v>0</v>
          </cell>
          <cell r="F69">
            <v>7</v>
          </cell>
          <cell r="G69">
            <v>20655</v>
          </cell>
          <cell r="H69">
            <v>9</v>
          </cell>
          <cell r="I69">
            <v>330786</v>
          </cell>
          <cell r="J69">
            <v>0</v>
          </cell>
          <cell r="K69">
            <v>1376186</v>
          </cell>
        </row>
        <row r="70">
          <cell r="B70">
            <v>27</v>
          </cell>
          <cell r="C70">
            <v>1905</v>
          </cell>
          <cell r="D70">
            <v>479438</v>
          </cell>
          <cell r="E70">
            <v>118428</v>
          </cell>
          <cell r="F70">
            <v>720</v>
          </cell>
          <cell r="G70">
            <v>7950</v>
          </cell>
          <cell r="H70">
            <v>0</v>
          </cell>
          <cell r="I70">
            <v>156271</v>
          </cell>
          <cell r="J70">
            <v>0</v>
          </cell>
          <cell r="K70">
            <v>6851</v>
          </cell>
        </row>
        <row r="71">
          <cell r="B71">
            <v>28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>
            <v>29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>
            <v>30</v>
          </cell>
          <cell r="C73">
            <v>1639</v>
          </cell>
          <cell r="D73">
            <v>453760</v>
          </cell>
          <cell r="E73">
            <v>118428</v>
          </cell>
          <cell r="F73">
            <v>720</v>
          </cell>
          <cell r="G73">
            <v>7950</v>
          </cell>
          <cell r="H73">
            <v>0</v>
          </cell>
          <cell r="I73">
            <v>156271</v>
          </cell>
          <cell r="J73">
            <v>0</v>
          </cell>
          <cell r="K73">
            <v>0</v>
          </cell>
        </row>
        <row r="74">
          <cell r="B74">
            <v>31</v>
          </cell>
          <cell r="C74">
            <v>266</v>
          </cell>
          <cell r="D74">
            <v>25678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6851</v>
          </cell>
        </row>
        <row r="75">
          <cell r="B75">
            <v>32</v>
          </cell>
          <cell r="C75">
            <v>3557</v>
          </cell>
          <cell r="D75">
            <v>599237</v>
          </cell>
          <cell r="E75">
            <v>139825</v>
          </cell>
          <cell r="F75">
            <v>1319</v>
          </cell>
          <cell r="G75">
            <v>171005</v>
          </cell>
          <cell r="H75">
            <v>8475</v>
          </cell>
          <cell r="I75">
            <v>2555224</v>
          </cell>
          <cell r="J75">
            <v>213314</v>
          </cell>
          <cell r="K75">
            <v>298060</v>
          </cell>
        </row>
        <row r="76">
          <cell r="B76">
            <v>33</v>
          </cell>
          <cell r="C76">
            <v>628</v>
          </cell>
          <cell r="D76">
            <v>188833</v>
          </cell>
          <cell r="E76">
            <v>36496</v>
          </cell>
          <cell r="F76">
            <v>437</v>
          </cell>
          <cell r="G76">
            <v>36453</v>
          </cell>
          <cell r="H76">
            <v>0</v>
          </cell>
          <cell r="I76">
            <v>512438</v>
          </cell>
          <cell r="J76">
            <v>0</v>
          </cell>
          <cell r="K76">
            <v>9547</v>
          </cell>
        </row>
        <row r="77">
          <cell r="B77">
            <v>34</v>
          </cell>
          <cell r="C77">
            <v>306</v>
          </cell>
          <cell r="D77">
            <v>75884</v>
          </cell>
          <cell r="E77">
            <v>20994</v>
          </cell>
          <cell r="F77">
            <v>229</v>
          </cell>
          <cell r="G77">
            <v>12033</v>
          </cell>
          <cell r="H77">
            <v>0</v>
          </cell>
          <cell r="I77">
            <v>178698</v>
          </cell>
          <cell r="J77">
            <v>0</v>
          </cell>
          <cell r="K77">
            <v>7383</v>
          </cell>
        </row>
        <row r="78">
          <cell r="B78">
            <v>35</v>
          </cell>
          <cell r="C78">
            <v>891</v>
          </cell>
          <cell r="D78">
            <v>60358</v>
          </cell>
          <cell r="E78">
            <v>4297</v>
          </cell>
          <cell r="F78">
            <v>0</v>
          </cell>
          <cell r="G78">
            <v>51588</v>
          </cell>
          <cell r="H78">
            <v>0</v>
          </cell>
          <cell r="I78">
            <v>828244</v>
          </cell>
          <cell r="J78">
            <v>0</v>
          </cell>
          <cell r="K78">
            <v>0</v>
          </cell>
        </row>
        <row r="79">
          <cell r="B79">
            <v>36</v>
          </cell>
          <cell r="C79">
            <v>1675</v>
          </cell>
          <cell r="D79">
            <v>274162</v>
          </cell>
          <cell r="E79">
            <v>78038</v>
          </cell>
          <cell r="F79">
            <v>653</v>
          </cell>
          <cell r="G79">
            <v>70931</v>
          </cell>
          <cell r="H79">
            <v>8475</v>
          </cell>
          <cell r="I79">
            <v>1035844</v>
          </cell>
          <cell r="J79">
            <v>213314</v>
          </cell>
          <cell r="K79">
            <v>213429</v>
          </cell>
        </row>
        <row r="80">
          <cell r="B80">
            <v>37</v>
          </cell>
          <cell r="C80">
            <v>57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67701</v>
          </cell>
        </row>
        <row r="81">
          <cell r="B81">
            <v>38</v>
          </cell>
          <cell r="C81">
            <v>901</v>
          </cell>
          <cell r="D81">
            <v>436552</v>
          </cell>
          <cell r="E81">
            <v>33306</v>
          </cell>
          <cell r="F81">
            <v>1397</v>
          </cell>
          <cell r="G81">
            <v>23986</v>
          </cell>
          <cell r="H81">
            <v>0</v>
          </cell>
          <cell r="I81">
            <v>279552</v>
          </cell>
          <cell r="J81">
            <v>0</v>
          </cell>
          <cell r="K81">
            <v>5075</v>
          </cell>
        </row>
        <row r="82">
          <cell r="B82">
            <v>39</v>
          </cell>
          <cell r="C82">
            <v>617</v>
          </cell>
          <cell r="D82">
            <v>349384</v>
          </cell>
          <cell r="E82">
            <v>44862</v>
          </cell>
          <cell r="F82">
            <v>554</v>
          </cell>
          <cell r="G82">
            <v>18386</v>
          </cell>
          <cell r="H82">
            <v>0</v>
          </cell>
          <cell r="I82">
            <v>237155</v>
          </cell>
          <cell r="J82">
            <v>0</v>
          </cell>
          <cell r="K82">
            <v>4964</v>
          </cell>
        </row>
        <row r="83">
          <cell r="B83">
            <v>40</v>
          </cell>
          <cell r="C83">
            <v>320</v>
          </cell>
          <cell r="D83">
            <v>53973</v>
          </cell>
          <cell r="E83">
            <v>10267</v>
          </cell>
          <cell r="F83">
            <v>4</v>
          </cell>
          <cell r="G83">
            <v>24318</v>
          </cell>
          <cell r="H83">
            <v>0</v>
          </cell>
          <cell r="I83">
            <v>695396</v>
          </cell>
          <cell r="J83">
            <v>0</v>
          </cell>
          <cell r="K83">
            <v>14541</v>
          </cell>
        </row>
        <row r="84">
          <cell r="B84">
            <v>41</v>
          </cell>
          <cell r="C84">
            <v>875</v>
          </cell>
          <cell r="D84">
            <v>5993</v>
          </cell>
          <cell r="E84">
            <v>9</v>
          </cell>
          <cell r="F84">
            <v>0</v>
          </cell>
          <cell r="G84">
            <v>55473</v>
          </cell>
          <cell r="H84">
            <v>0</v>
          </cell>
          <cell r="I84">
            <v>983227</v>
          </cell>
          <cell r="J84">
            <v>0</v>
          </cell>
          <cell r="K84">
            <v>2312179</v>
          </cell>
        </row>
        <row r="85">
          <cell r="B85">
            <v>42</v>
          </cell>
          <cell r="C85">
            <v>55633</v>
          </cell>
          <cell r="D85">
            <v>13156450</v>
          </cell>
          <cell r="E85">
            <v>2001360</v>
          </cell>
          <cell r="F85">
            <v>29058</v>
          </cell>
          <cell r="G85">
            <v>1201756</v>
          </cell>
          <cell r="H85">
            <v>32709</v>
          </cell>
          <cell r="I85">
            <v>17258872</v>
          </cell>
          <cell r="J85">
            <v>1114001</v>
          </cell>
          <cell r="K85">
            <v>8055333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9"/>
  <sheetViews>
    <sheetView workbookViewId="0"/>
  </sheetViews>
  <sheetFormatPr defaultColWidth="9.109375" defaultRowHeight="13.2"/>
  <cols>
    <col min="1" max="16384" width="9.109375" style="6"/>
  </cols>
  <sheetData>
    <row r="2" spans="1:1" ht="17.399999999999999">
      <c r="A2" s="2" t="s">
        <v>54</v>
      </c>
    </row>
    <row r="3" spans="1:1" ht="17.399999999999999">
      <c r="A3" s="3" t="s">
        <v>55</v>
      </c>
    </row>
    <row r="6" spans="1:1">
      <c r="A6" s="26" t="s">
        <v>57</v>
      </c>
    </row>
    <row r="7" spans="1:1">
      <c r="A7" s="26" t="s">
        <v>58</v>
      </c>
    </row>
    <row r="9" spans="1:1">
      <c r="A9" s="26" t="s">
        <v>59</v>
      </c>
    </row>
    <row r="10" spans="1:1">
      <c r="A10" s="26" t="s">
        <v>60</v>
      </c>
    </row>
    <row r="11" spans="1:1">
      <c r="A11" s="4"/>
    </row>
    <row r="12" spans="1:1">
      <c r="A12" s="26" t="s">
        <v>61</v>
      </c>
    </row>
    <row r="13" spans="1:1">
      <c r="A13" s="26" t="s">
        <v>62</v>
      </c>
    </row>
    <row r="14" spans="1:1">
      <c r="A14" s="4"/>
    </row>
    <row r="15" spans="1:1">
      <c r="A15" s="26" t="s">
        <v>63</v>
      </c>
    </row>
    <row r="16" spans="1:1">
      <c r="A16" s="26" t="s">
        <v>64</v>
      </c>
    </row>
    <row r="17" spans="1:1">
      <c r="A17" s="4"/>
    </row>
    <row r="18" spans="1:1">
      <c r="A18" s="26" t="s">
        <v>65</v>
      </c>
    </row>
    <row r="19" spans="1:1">
      <c r="A19" s="26" t="s">
        <v>66</v>
      </c>
    </row>
    <row r="20" spans="1:1">
      <c r="A20" s="4"/>
    </row>
    <row r="21" spans="1:1">
      <c r="A21" s="26" t="s">
        <v>67</v>
      </c>
    </row>
    <row r="22" spans="1:1">
      <c r="A22" s="26" t="s">
        <v>68</v>
      </c>
    </row>
    <row r="23" spans="1:1">
      <c r="A23" s="4"/>
    </row>
    <row r="24" spans="1:1">
      <c r="A24" s="26" t="s">
        <v>69</v>
      </c>
    </row>
    <row r="25" spans="1:1">
      <c r="A25" s="26" t="s">
        <v>70</v>
      </c>
    </row>
    <row r="26" spans="1:1">
      <c r="A26" s="4"/>
    </row>
    <row r="27" spans="1:1">
      <c r="A27" s="26" t="s">
        <v>71</v>
      </c>
    </row>
    <row r="28" spans="1:1">
      <c r="A28" s="26" t="s">
        <v>72</v>
      </c>
    </row>
    <row r="29" spans="1:1">
      <c r="A29" s="4"/>
    </row>
    <row r="30" spans="1:1">
      <c r="A30" s="26" t="s">
        <v>73</v>
      </c>
    </row>
    <row r="31" spans="1:1">
      <c r="A31" s="26" t="s">
        <v>74</v>
      </c>
    </row>
    <row r="32" spans="1:1">
      <c r="A32" s="4"/>
    </row>
    <row r="33" spans="1:2">
      <c r="A33" s="26" t="s">
        <v>75</v>
      </c>
    </row>
    <row r="34" spans="1:2">
      <c r="A34" s="26" t="s">
        <v>56</v>
      </c>
      <c r="B34" s="5"/>
    </row>
    <row r="35" spans="1:2">
      <c r="A35" s="4"/>
    </row>
    <row r="36" spans="1:2">
      <c r="A36" s="26" t="s">
        <v>76</v>
      </c>
    </row>
    <row r="37" spans="1:2">
      <c r="A37" s="26" t="s">
        <v>77</v>
      </c>
    </row>
    <row r="38" spans="1:2">
      <c r="A38" s="4"/>
    </row>
    <row r="39" spans="1:2">
      <c r="A39" s="26" t="s">
        <v>78</v>
      </c>
    </row>
    <row r="40" spans="1:2">
      <c r="A40" s="26" t="s">
        <v>79</v>
      </c>
    </row>
    <row r="41" spans="1:2">
      <c r="A41" s="4"/>
    </row>
    <row r="42" spans="1:2">
      <c r="A42" s="26" t="s">
        <v>80</v>
      </c>
    </row>
    <row r="43" spans="1:2">
      <c r="A43" s="26" t="s">
        <v>81</v>
      </c>
    </row>
    <row r="44" spans="1:2">
      <c r="A44" s="4"/>
    </row>
    <row r="45" spans="1:2">
      <c r="A45" s="26" t="s">
        <v>82</v>
      </c>
    </row>
    <row r="46" spans="1:2">
      <c r="A46" s="26" t="s">
        <v>83</v>
      </c>
    </row>
    <row r="47" spans="1:2">
      <c r="A47" s="4"/>
    </row>
    <row r="48" spans="1:2">
      <c r="A48" s="26" t="s">
        <v>84</v>
      </c>
    </row>
    <row r="49" spans="1:1">
      <c r="A49" s="26" t="s">
        <v>85</v>
      </c>
    </row>
  </sheetData>
  <hyperlinks>
    <hyperlink ref="A9:A10" location="'Tabell 1'!A1" display="1. Avgående sändningar 2009 efter avsändarens branschtillhörighet." xr:uid="{00000000-0004-0000-0200-000000000000}"/>
    <hyperlink ref="A12:A13" location="'Tabell 2'!A1" display="2. Ankommande sändningar från utlandet 2009 efter mottagarens branschtillhörighet." xr:uid="{00000000-0004-0000-0200-000001000000}"/>
    <hyperlink ref="A15:A16" location="'Tabell 3'!A1" display="3. Avgående sändningar 2009 efter varugrupper." xr:uid="{00000000-0004-0000-0200-000002000000}"/>
    <hyperlink ref="A18:A19" location="'Tabell 4'!A1" display="4. Ankommande sändningar från utlandet 2009 efter varugrupper." xr:uid="{00000000-0004-0000-0200-000003000000}"/>
    <hyperlink ref="A21:A22" location="'Tabell 5'!A1" display="5. Avgående sändningar 2009 efter lasttyp." xr:uid="{00000000-0004-0000-0200-000004000000}"/>
    <hyperlink ref="A24:A25" location="'Tabell 6'!A1" display="6. Ankommande sändningar från utlandet 2009 efter lasttyp." xr:uid="{00000000-0004-0000-0200-000005000000}"/>
    <hyperlink ref="A27:A28" location="'Tabell 7'!A1" display="7. Avgående sändningar 2009 efter vägregioner." xr:uid="{00000000-0004-0000-0200-000006000000}"/>
    <hyperlink ref="A30:A31" location="'Tabell 8'!A1" display="8. Ankommande sändningar från utlandet 2009 efter vägregioner." xr:uid="{00000000-0004-0000-0200-000007000000}"/>
    <hyperlink ref="A33:A34" location="'Tabell 9'!A1" display="9. Avgående sändningar 2009 efter riksområden (NUTS II) och mottagare." xr:uid="{00000000-0004-0000-0200-000008000000}"/>
    <hyperlink ref="A36:A37" location="'Tabell 10'!A1" display="10. Ankommande sändningar från utlandet 2009 efter riksområden (NUTS II)." xr:uid="{00000000-0004-0000-0200-000009000000}"/>
    <hyperlink ref="A39:A40" location="'Tabell 11'!A1" display="11. Avgående sändningar 2009 efter län." xr:uid="{00000000-0004-0000-0200-00000A000000}"/>
    <hyperlink ref="A42:A43" location="'Tabell 12'!A1" display="12. Ankommande sändningar från utlandet 2009 efter län." xr:uid="{00000000-0004-0000-0200-00000B000000}"/>
    <hyperlink ref="A45:A46" location="'Tabell 13'!A1" display="13. Avgående sändningar 2009 efter mottagarland eller region." xr:uid="{00000000-0004-0000-0200-00000C000000}"/>
    <hyperlink ref="A48:A49" location="'Tabell 14'!A1" display="14. Ankommande sändningar 2009 efter avsändarland eller region." xr:uid="{00000000-0004-0000-0200-00000D000000}"/>
    <hyperlink ref="A6:A7" location="Trafikslag!A1" display="Avgående och ankommande sändningar 2009. Vikt och värde fördelat på trafikslag." xr:uid="{00000000-0004-0000-0200-00000E000000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:I26"/>
  <sheetViews>
    <sheetView workbookViewId="0"/>
  </sheetViews>
  <sheetFormatPr defaultColWidth="9.109375" defaultRowHeight="13.2"/>
  <cols>
    <col min="1" max="1" width="27.33203125" style="1" customWidth="1"/>
    <col min="2" max="2" width="10.5546875" style="1" bestFit="1" customWidth="1"/>
    <col min="3" max="8" width="9.109375" style="1"/>
    <col min="9" max="9" width="12.5546875" style="1" customWidth="1"/>
    <col min="10" max="16384" width="9.109375" style="1"/>
  </cols>
  <sheetData>
    <row r="1" spans="1:9">
      <c r="A1" s="19" t="s">
        <v>330</v>
      </c>
    </row>
    <row r="2" spans="1:9">
      <c r="A2" s="112" t="s">
        <v>331</v>
      </c>
    </row>
    <row r="3" spans="1:9" ht="13.8" thickBot="1"/>
    <row r="4" spans="1:9" ht="21">
      <c r="A4" s="79" t="s">
        <v>46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1">
      <c r="A5" s="156" t="s">
        <v>144</v>
      </c>
      <c r="B5" s="116" t="s">
        <v>88</v>
      </c>
      <c r="C5" s="1"/>
      <c r="D5" s="1"/>
      <c r="E5" s="1"/>
      <c r="F5" s="1"/>
      <c r="G5" s="1"/>
      <c r="H5" s="1"/>
      <c r="I5" s="1"/>
    </row>
    <row r="6" spans="1:9" s="107" customFormat="1" ht="39" customHeight="1" thickBot="1">
      <c r="A6" s="109"/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7.25" customHeight="1">
      <c r="A7" s="34" t="s">
        <v>49</v>
      </c>
      <c r="B7" s="91">
        <v>8146.8336840000975</v>
      </c>
      <c r="C7" s="91">
        <v>6894.9442489026542</v>
      </c>
      <c r="D7" s="91"/>
      <c r="E7" s="91"/>
      <c r="F7" s="91"/>
      <c r="G7" s="91"/>
      <c r="H7" s="91"/>
      <c r="I7" s="91"/>
    </row>
    <row r="8" spans="1:9" s="126" customFormat="1" ht="17.25" customHeight="1">
      <c r="A8" s="34" t="s">
        <v>209</v>
      </c>
      <c r="B8" s="91">
        <v>879.615498477399</v>
      </c>
      <c r="C8" s="91">
        <v>861.52076484484815</v>
      </c>
      <c r="D8" s="91"/>
      <c r="E8" s="91"/>
      <c r="F8" s="91"/>
      <c r="G8" s="91"/>
      <c r="H8" s="91"/>
      <c r="I8" s="91"/>
    </row>
    <row r="9" spans="1:9" s="126" customFormat="1" ht="17.25" customHeight="1">
      <c r="A9" s="34" t="s">
        <v>53</v>
      </c>
      <c r="B9" s="91">
        <v>32593.297824927966</v>
      </c>
      <c r="C9" s="91">
        <v>35479.787535903182</v>
      </c>
      <c r="D9" s="91"/>
      <c r="E9" s="91"/>
      <c r="F9" s="91"/>
      <c r="G9" s="91"/>
      <c r="H9" s="91"/>
      <c r="I9" s="91"/>
    </row>
    <row r="10" spans="1:9" s="126" customFormat="1" ht="17.25" customHeight="1">
      <c r="A10" s="34" t="s">
        <v>210</v>
      </c>
      <c r="B10" s="91">
        <v>13.433675602376715</v>
      </c>
      <c r="C10" s="91">
        <v>11.792273084628745</v>
      </c>
      <c r="D10" s="91"/>
      <c r="E10" s="91"/>
      <c r="F10" s="91"/>
      <c r="G10" s="91"/>
      <c r="H10" s="91"/>
      <c r="I10" s="91"/>
    </row>
    <row r="11" spans="1:9" s="126" customFormat="1" ht="17.25" customHeight="1">
      <c r="A11" s="34" t="s">
        <v>212</v>
      </c>
      <c r="B11" s="91">
        <v>956.39856432735314</v>
      </c>
      <c r="C11" s="91">
        <v>925.97686102803084</v>
      </c>
      <c r="D11" s="91"/>
      <c r="E11" s="91"/>
      <c r="F11" s="91"/>
      <c r="G11" s="91"/>
      <c r="H11" s="91"/>
      <c r="I11" s="91"/>
    </row>
    <row r="12" spans="1:9" s="126" customFormat="1" ht="17.25" customHeight="1">
      <c r="A12" s="34" t="s">
        <v>213</v>
      </c>
      <c r="B12" s="91">
        <v>2984.0162267681876</v>
      </c>
      <c r="C12" s="91">
        <v>2580.4995454894884</v>
      </c>
      <c r="D12" s="91"/>
      <c r="E12" s="91"/>
      <c r="F12" s="91"/>
      <c r="G12" s="91"/>
      <c r="H12" s="91"/>
      <c r="I12" s="91"/>
    </row>
    <row r="13" spans="1:9" s="126" customFormat="1" ht="17.25" customHeight="1">
      <c r="A13" s="34" t="s">
        <v>214</v>
      </c>
      <c r="B13" s="91">
        <v>678.70546759648585</v>
      </c>
      <c r="C13" s="91">
        <v>652.97578784621146</v>
      </c>
      <c r="D13" s="91"/>
      <c r="E13" s="91"/>
      <c r="F13" s="91"/>
      <c r="G13" s="91"/>
      <c r="H13" s="91"/>
      <c r="I13" s="91"/>
    </row>
    <row r="14" spans="1:9" s="126" customFormat="1" ht="17.25" customHeight="1">
      <c r="A14" s="34" t="s">
        <v>215</v>
      </c>
      <c r="B14" s="91">
        <v>166.60654326481759</v>
      </c>
      <c r="C14" s="91">
        <v>164.9875361482593</v>
      </c>
      <c r="D14" s="91"/>
      <c r="E14" s="91"/>
      <c r="F14" s="91"/>
      <c r="G14" s="91"/>
      <c r="H14" s="91"/>
      <c r="I14" s="91"/>
    </row>
    <row r="15" spans="1:9" s="126" customFormat="1" ht="17.25" customHeight="1">
      <c r="A15" s="34" t="s">
        <v>311</v>
      </c>
      <c r="B15" s="91">
        <v>144.10082887499911</v>
      </c>
      <c r="C15" s="91">
        <v>136.0893802872676</v>
      </c>
      <c r="D15" s="91"/>
      <c r="E15" s="91"/>
      <c r="F15" s="91"/>
      <c r="G15" s="91"/>
      <c r="H15" s="91"/>
      <c r="I15" s="91"/>
    </row>
    <row r="16" spans="1:9" s="126" customFormat="1" ht="17.25" customHeight="1">
      <c r="A16" s="34" t="s">
        <v>216</v>
      </c>
      <c r="B16" s="91">
        <v>19.739349766011603</v>
      </c>
      <c r="C16" s="91">
        <v>18.78127433588304</v>
      </c>
      <c r="D16" s="91"/>
      <c r="E16" s="91"/>
      <c r="F16" s="91"/>
      <c r="G16" s="91"/>
      <c r="H16" s="91"/>
      <c r="I16" s="91"/>
    </row>
    <row r="17" spans="1:9" s="126" customFormat="1" ht="17.25" customHeight="1">
      <c r="A17" s="34" t="s">
        <v>211</v>
      </c>
      <c r="B17" s="91">
        <v>11226.608485440793</v>
      </c>
      <c r="C17" s="91">
        <v>10475.619472118247</v>
      </c>
      <c r="D17" s="91"/>
      <c r="E17" s="91"/>
      <c r="F17" s="91"/>
      <c r="G17" s="91"/>
      <c r="H17" s="91"/>
      <c r="I17" s="91"/>
    </row>
    <row r="18" spans="1:9" s="126" customFormat="1" ht="17.25" customHeight="1">
      <c r="A18" s="34" t="s">
        <v>227</v>
      </c>
      <c r="B18" s="91">
        <v>3716.8513525107601</v>
      </c>
      <c r="C18" s="91">
        <v>3119.4920327723412</v>
      </c>
      <c r="D18" s="91"/>
      <c r="E18" s="91"/>
      <c r="F18" s="91"/>
      <c r="G18" s="91"/>
      <c r="H18" s="91"/>
      <c r="I18" s="91"/>
    </row>
    <row r="19" spans="1:9" s="126" customFormat="1" ht="17.25" customHeight="1">
      <c r="A19" s="34" t="s">
        <v>17</v>
      </c>
      <c r="B19" s="91">
        <v>221.7928276360081</v>
      </c>
      <c r="C19" s="91">
        <v>218.84058004661082</v>
      </c>
      <c r="D19" s="91"/>
      <c r="E19" s="91"/>
      <c r="F19" s="91"/>
      <c r="G19" s="91"/>
      <c r="H19" s="91"/>
      <c r="I19" s="91"/>
    </row>
    <row r="20" spans="1:9" s="107" customFormat="1" ht="17.25" customHeight="1" thickBot="1">
      <c r="A20" s="83" t="s">
        <v>0</v>
      </c>
      <c r="B20" s="118">
        <v>58031.148976682489</v>
      </c>
      <c r="C20" s="118">
        <v>58421.815260035313</v>
      </c>
      <c r="D20" s="118"/>
      <c r="E20" s="118"/>
      <c r="F20" s="118"/>
      <c r="G20" s="118"/>
      <c r="H20" s="118"/>
      <c r="I20" s="118"/>
    </row>
    <row r="21" spans="1:9" s="107" customFormat="1" ht="47.25" customHeight="1">
      <c r="A21" s="250" t="s">
        <v>228</v>
      </c>
      <c r="B21" s="250"/>
    </row>
    <row r="22" spans="1:9" s="107" customFormat="1" ht="10.199999999999999"/>
    <row r="23" spans="1:9" s="107" customFormat="1" ht="10.199999999999999"/>
    <row r="24" spans="1:9" s="107" customFormat="1" ht="10.199999999999999"/>
    <row r="25" spans="1:9" s="107" customFormat="1" ht="10.199999999999999"/>
    <row r="26" spans="1:9" s="107" customFormat="1" ht="10.199999999999999"/>
  </sheetData>
  <mergeCells count="1"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1EDDC-388B-48E2-B242-5ED48964749A}">
  <sheetPr>
    <tabColor theme="0" tint="-4.9989318521683403E-2"/>
  </sheetPr>
  <dimension ref="A1:I39"/>
  <sheetViews>
    <sheetView showGridLines="0" workbookViewId="0"/>
  </sheetViews>
  <sheetFormatPr defaultColWidth="9.109375" defaultRowHeight="13.2"/>
  <cols>
    <col min="1" max="1" width="44.6640625" style="6" customWidth="1"/>
    <col min="2" max="2" width="10.5546875" style="6" bestFit="1" customWidth="1"/>
    <col min="3" max="8" width="9.109375" style="6"/>
    <col min="9" max="9" width="12.88671875" style="6" customWidth="1"/>
    <col min="10" max="16384" width="9.109375" style="6"/>
  </cols>
  <sheetData>
    <row r="1" spans="1:9" ht="12.75" customHeight="1">
      <c r="A1" s="19" t="s">
        <v>332</v>
      </c>
    </row>
    <row r="2" spans="1:9">
      <c r="A2" s="112" t="s">
        <v>333</v>
      </c>
    </row>
    <row r="3" spans="1:9" ht="13.8" thickBot="1"/>
    <row r="4" spans="1:9" s="18" customFormat="1" ht="20.399999999999999">
      <c r="A4" s="79" t="s">
        <v>185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8" customFormat="1" ht="20.399999999999999">
      <c r="A5" s="234"/>
      <c r="B5" s="116" t="s">
        <v>88</v>
      </c>
    </row>
    <row r="6" spans="1:9" s="18" customFormat="1" ht="41.25" customHeight="1" thickBot="1">
      <c r="A6" s="109" t="s">
        <v>186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0.199999999999999">
      <c r="A7" s="42" t="s">
        <v>181</v>
      </c>
      <c r="B7" s="91">
        <v>8962.1267670882044</v>
      </c>
      <c r="C7" s="91">
        <v>8079.5570962352331</v>
      </c>
      <c r="D7" s="91"/>
      <c r="E7" s="91"/>
      <c r="F7" s="91"/>
      <c r="G7" s="91"/>
      <c r="H7" s="91"/>
      <c r="I7" s="91"/>
    </row>
    <row r="8" spans="1:9" s="126" customFormat="1" ht="10.199999999999999">
      <c r="A8" s="42" t="s">
        <v>180</v>
      </c>
      <c r="B8" s="91">
        <v>81728.607408506781</v>
      </c>
      <c r="C8" s="91">
        <v>75115.643489365553</v>
      </c>
      <c r="D8" s="91"/>
      <c r="E8" s="91"/>
      <c r="F8" s="91"/>
      <c r="G8" s="91"/>
      <c r="H8" s="91"/>
      <c r="I8" s="91"/>
    </row>
    <row r="9" spans="1:9" s="126" customFormat="1" ht="10.199999999999999">
      <c r="A9" s="42" t="s">
        <v>182</v>
      </c>
      <c r="B9" s="91">
        <v>52097.917012025966</v>
      </c>
      <c r="C9" s="91">
        <v>54438.373758914116</v>
      </c>
      <c r="D9" s="91"/>
      <c r="E9" s="91"/>
      <c r="F9" s="91"/>
      <c r="G9" s="91"/>
      <c r="H9" s="91"/>
      <c r="I9" s="91"/>
    </row>
    <row r="10" spans="1:9" s="150" customFormat="1" ht="10.199999999999999">
      <c r="A10" s="151" t="s">
        <v>241</v>
      </c>
      <c r="B10" s="149"/>
      <c r="C10" s="236"/>
      <c r="D10" s="236"/>
      <c r="E10" s="236"/>
      <c r="F10" s="236"/>
      <c r="G10" s="236"/>
      <c r="H10" s="236"/>
      <c r="I10" s="236"/>
    </row>
    <row r="11" spans="1:9" s="150" customFormat="1" ht="10.199999999999999">
      <c r="A11" s="123" t="s">
        <v>242</v>
      </c>
      <c r="B11" s="149"/>
      <c r="C11" s="236"/>
      <c r="D11" s="236"/>
      <c r="E11" s="236"/>
      <c r="F11" s="236"/>
      <c r="G11" s="236"/>
      <c r="H11" s="236"/>
      <c r="I11" s="236"/>
    </row>
    <row r="12" spans="1:9" s="126" customFormat="1" ht="10.199999999999999">
      <c r="A12" s="42" t="s">
        <v>183</v>
      </c>
      <c r="B12" s="91">
        <v>115563.17257220478</v>
      </c>
      <c r="C12" s="91">
        <v>115653.37653243728</v>
      </c>
      <c r="D12" s="91"/>
      <c r="E12" s="91"/>
      <c r="F12" s="91"/>
      <c r="G12" s="91"/>
      <c r="H12" s="91"/>
      <c r="I12" s="91"/>
    </row>
    <row r="13" spans="1:9" s="150" customFormat="1" ht="20.399999999999999">
      <c r="A13" s="123" t="s">
        <v>237</v>
      </c>
      <c r="B13" s="149"/>
      <c r="C13" s="236"/>
      <c r="D13" s="236"/>
      <c r="E13" s="236"/>
      <c r="F13" s="236"/>
      <c r="G13" s="236"/>
      <c r="H13" s="236"/>
      <c r="I13" s="236"/>
    </row>
    <row r="14" spans="1:9" s="226" customFormat="1" ht="10.199999999999999">
      <c r="A14" s="224" t="s">
        <v>230</v>
      </c>
      <c r="B14" s="225"/>
      <c r="C14" s="237"/>
      <c r="D14" s="237"/>
      <c r="E14" s="237"/>
      <c r="F14" s="237"/>
      <c r="G14" s="237"/>
      <c r="H14" s="237"/>
      <c r="I14" s="237"/>
    </row>
    <row r="15" spans="1:9" s="150" customFormat="1" ht="10.199999999999999">
      <c r="A15" s="123" t="s">
        <v>231</v>
      </c>
      <c r="B15" s="149"/>
      <c r="C15" s="236"/>
      <c r="D15" s="236"/>
      <c r="E15" s="236"/>
      <c r="F15" s="236"/>
      <c r="G15" s="236"/>
      <c r="H15" s="236"/>
      <c r="I15" s="236"/>
    </row>
    <row r="16" spans="1:9" s="150" customFormat="1" ht="10.199999999999999">
      <c r="A16" s="123" t="s">
        <v>232</v>
      </c>
      <c r="B16" s="149"/>
      <c r="C16" s="236"/>
      <c r="D16" s="236"/>
      <c r="E16" s="236"/>
      <c r="F16" s="236"/>
      <c r="G16" s="236"/>
      <c r="H16" s="236"/>
      <c r="I16" s="236"/>
    </row>
    <row r="17" spans="1:9" s="150" customFormat="1" ht="10.199999999999999">
      <c r="A17" s="123" t="s">
        <v>233</v>
      </c>
      <c r="B17" s="149"/>
      <c r="C17" s="236"/>
      <c r="D17" s="236"/>
      <c r="E17" s="236"/>
      <c r="F17" s="236"/>
      <c r="G17" s="236"/>
      <c r="H17" s="236"/>
      <c r="I17" s="236"/>
    </row>
    <row r="18" spans="1:9" s="150" customFormat="1" ht="20.399999999999999">
      <c r="A18" s="123" t="s">
        <v>246</v>
      </c>
      <c r="B18" s="149"/>
      <c r="C18" s="236"/>
      <c r="D18" s="236"/>
      <c r="E18" s="236"/>
      <c r="F18" s="236"/>
      <c r="G18" s="236"/>
      <c r="H18" s="236"/>
      <c r="I18" s="236"/>
    </row>
    <row r="19" spans="1:9" s="150" customFormat="1" ht="20.399999999999999">
      <c r="A19" s="123" t="s">
        <v>238</v>
      </c>
      <c r="B19" s="149"/>
      <c r="C19" s="236"/>
      <c r="D19" s="236"/>
      <c r="E19" s="236"/>
      <c r="F19" s="236"/>
      <c r="G19" s="236"/>
      <c r="H19" s="236"/>
      <c r="I19" s="236"/>
    </row>
    <row r="20" spans="1:9" s="150" customFormat="1" ht="20.399999999999999">
      <c r="A20" s="123" t="s">
        <v>248</v>
      </c>
      <c r="B20" s="149"/>
      <c r="C20" s="236"/>
      <c r="D20" s="236"/>
      <c r="E20" s="236"/>
      <c r="F20" s="236"/>
      <c r="G20" s="236"/>
      <c r="H20" s="236"/>
      <c r="I20" s="236"/>
    </row>
    <row r="21" spans="1:9" s="150" customFormat="1" ht="20.399999999999999">
      <c r="A21" s="123" t="s">
        <v>239</v>
      </c>
      <c r="B21" s="149"/>
      <c r="C21" s="236"/>
      <c r="D21" s="236"/>
      <c r="E21" s="236"/>
      <c r="F21" s="236"/>
      <c r="G21" s="236"/>
      <c r="H21" s="236"/>
      <c r="I21" s="236"/>
    </row>
    <row r="22" spans="1:9" s="150" customFormat="1" ht="20.399999999999999">
      <c r="A22" s="123" t="s">
        <v>247</v>
      </c>
      <c r="B22" s="149"/>
      <c r="C22" s="236"/>
      <c r="D22" s="236"/>
      <c r="E22" s="236"/>
      <c r="F22" s="236"/>
      <c r="G22" s="236"/>
      <c r="H22" s="236"/>
      <c r="I22" s="236"/>
    </row>
    <row r="23" spans="1:9" s="150" customFormat="1" ht="10.199999999999999">
      <c r="A23" s="123" t="s">
        <v>240</v>
      </c>
      <c r="B23" s="149"/>
      <c r="C23" s="236"/>
      <c r="D23" s="236"/>
      <c r="E23" s="236"/>
      <c r="F23" s="236"/>
      <c r="G23" s="236"/>
      <c r="H23" s="236"/>
      <c r="I23" s="236"/>
    </row>
    <row r="24" spans="1:9" s="126" customFormat="1" ht="10.199999999999999">
      <c r="A24" s="42" t="s">
        <v>184</v>
      </c>
      <c r="B24" s="91">
        <v>41162.318180479917</v>
      </c>
      <c r="C24" s="91">
        <v>63715.982446969654</v>
      </c>
      <c r="D24" s="91"/>
      <c r="E24" s="91"/>
      <c r="F24" s="91"/>
      <c r="G24" s="91"/>
      <c r="H24" s="91"/>
      <c r="I24" s="91"/>
    </row>
    <row r="25" spans="1:9" s="150" customFormat="1" ht="10.199999999999999">
      <c r="A25" s="123" t="s">
        <v>234</v>
      </c>
      <c r="B25" s="149"/>
      <c r="C25" s="236"/>
      <c r="D25" s="236"/>
      <c r="E25" s="236"/>
      <c r="F25" s="236"/>
      <c r="G25" s="236"/>
      <c r="H25" s="236"/>
      <c r="I25" s="236"/>
    </row>
    <row r="26" spans="1:9" s="150" customFormat="1" ht="20.399999999999999">
      <c r="A26" s="123" t="s">
        <v>236</v>
      </c>
      <c r="B26" s="149"/>
      <c r="C26" s="236"/>
      <c r="D26" s="236"/>
      <c r="E26" s="236"/>
      <c r="F26" s="236"/>
      <c r="G26" s="236"/>
      <c r="H26" s="236"/>
      <c r="I26" s="236"/>
    </row>
    <row r="27" spans="1:9" s="150" customFormat="1" ht="20.399999999999999">
      <c r="A27" s="123" t="s">
        <v>243</v>
      </c>
      <c r="B27" s="149"/>
      <c r="C27" s="236"/>
      <c r="D27" s="236"/>
      <c r="E27" s="236"/>
      <c r="F27" s="236"/>
      <c r="G27" s="236"/>
      <c r="H27" s="236"/>
      <c r="I27" s="236"/>
    </row>
    <row r="28" spans="1:9" s="150" customFormat="1" ht="10.199999999999999">
      <c r="A28" s="123" t="s">
        <v>235</v>
      </c>
      <c r="B28" s="149"/>
      <c r="C28" s="236"/>
      <c r="D28" s="236"/>
      <c r="E28" s="236"/>
      <c r="F28" s="236"/>
      <c r="G28" s="236"/>
      <c r="H28" s="236"/>
      <c r="I28" s="236"/>
    </row>
    <row r="29" spans="1:9" s="150" customFormat="1" ht="20.399999999999999">
      <c r="A29" s="123" t="s">
        <v>245</v>
      </c>
      <c r="B29" s="149"/>
      <c r="C29" s="236"/>
      <c r="D29" s="236"/>
      <c r="E29" s="236"/>
      <c r="F29" s="236"/>
      <c r="G29" s="236"/>
      <c r="H29" s="236"/>
      <c r="I29" s="236"/>
    </row>
    <row r="30" spans="1:9" s="150" customFormat="1" ht="20.399999999999999">
      <c r="A30" s="123" t="s">
        <v>244</v>
      </c>
      <c r="B30" s="149"/>
      <c r="C30" s="236"/>
      <c r="D30" s="236"/>
      <c r="E30" s="236"/>
      <c r="F30" s="236"/>
      <c r="G30" s="236"/>
      <c r="H30" s="236"/>
      <c r="I30" s="236"/>
    </row>
    <row r="31" spans="1:9" s="107" customFormat="1" ht="14.1" customHeight="1" thickBot="1">
      <c r="A31" s="128" t="s">
        <v>0</v>
      </c>
      <c r="B31" s="118">
        <v>299514.14194030565</v>
      </c>
      <c r="C31" s="118">
        <v>317002.93332392181</v>
      </c>
      <c r="D31" s="118"/>
      <c r="E31" s="118"/>
      <c r="F31" s="118"/>
      <c r="G31" s="118"/>
      <c r="H31" s="118"/>
      <c r="I31" s="118"/>
    </row>
    <row r="32" spans="1:9" s="18" customFormat="1" ht="6.75" customHeight="1"/>
    <row r="33" s="18" customFormat="1" ht="10.199999999999999"/>
    <row r="34" s="18" customFormat="1" ht="10.199999999999999"/>
    <row r="35" s="18" customFormat="1" ht="10.199999999999999"/>
    <row r="36" s="18" customFormat="1" ht="10.199999999999999"/>
    <row r="37" s="18" customFormat="1" ht="10.199999999999999"/>
    <row r="38" s="18" customFormat="1" ht="10.199999999999999"/>
    <row r="39" s="18" customFormat="1" ht="10.199999999999999"/>
  </sheetData>
  <pageMargins left="0.70866141732283472" right="0.70866141732283472" top="0.49" bottom="0.39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4.9989318521683403E-2"/>
  </sheetPr>
  <dimension ref="A1:J46"/>
  <sheetViews>
    <sheetView workbookViewId="0"/>
  </sheetViews>
  <sheetFormatPr defaultColWidth="9.109375" defaultRowHeight="13.2"/>
  <cols>
    <col min="1" max="1" width="44.6640625" style="1" customWidth="1"/>
    <col min="2" max="2" width="10.5546875" style="1" bestFit="1" customWidth="1"/>
    <col min="3" max="8" width="10.5546875" style="1" customWidth="1"/>
    <col min="9" max="9" width="16.33203125" style="1" customWidth="1"/>
    <col min="10" max="16384" width="9.109375" style="1"/>
  </cols>
  <sheetData>
    <row r="1" spans="1:10">
      <c r="A1" s="19" t="s">
        <v>334</v>
      </c>
    </row>
    <row r="2" spans="1:10">
      <c r="A2" s="112" t="s">
        <v>335</v>
      </c>
    </row>
    <row r="3" spans="1:10" ht="13.8" thickBot="1"/>
    <row r="4" spans="1:10" s="107" customFormat="1" ht="28.5" customHeight="1">
      <c r="A4" s="79" t="s">
        <v>185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10" s="107" customFormat="1" ht="28.5" customHeight="1">
      <c r="A5" s="234"/>
      <c r="B5" s="116" t="s">
        <v>88</v>
      </c>
      <c r="C5" s="235"/>
      <c r="D5" s="235"/>
      <c r="E5" s="235"/>
      <c r="F5" s="235"/>
      <c r="G5" s="235"/>
      <c r="H5" s="235"/>
      <c r="I5" s="235"/>
    </row>
    <row r="6" spans="1:10" s="107" customFormat="1" ht="41.25" customHeight="1" thickBot="1">
      <c r="A6" s="109" t="s">
        <v>186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10" s="126" customFormat="1" ht="10.199999999999999">
      <c r="A7" s="42" t="s">
        <v>181</v>
      </c>
      <c r="B7" s="91">
        <v>0</v>
      </c>
      <c r="C7" s="91">
        <v>0</v>
      </c>
      <c r="D7" s="91"/>
      <c r="E7" s="91"/>
      <c r="F7" s="91"/>
      <c r="G7" s="91"/>
      <c r="H7" s="91"/>
      <c r="I7" s="91"/>
      <c r="J7" s="232"/>
    </row>
    <row r="8" spans="1:10" s="126" customFormat="1" ht="10.199999999999999">
      <c r="A8" s="42" t="s">
        <v>180</v>
      </c>
      <c r="B8" s="91">
        <v>0</v>
      </c>
      <c r="C8" s="91">
        <v>0</v>
      </c>
      <c r="D8" s="91"/>
      <c r="E8" s="91"/>
      <c r="F8" s="91"/>
      <c r="G8" s="91"/>
      <c r="H8" s="91"/>
      <c r="I8" s="91"/>
      <c r="J8" s="232"/>
    </row>
    <row r="9" spans="1:10" s="126" customFormat="1" ht="10.199999999999999">
      <c r="A9" s="42" t="s">
        <v>182</v>
      </c>
      <c r="B9" s="91">
        <v>1149.521777228593</v>
      </c>
      <c r="C9" s="91">
        <v>1187.8551904852939</v>
      </c>
      <c r="D9" s="91"/>
      <c r="E9" s="91"/>
      <c r="F9" s="91"/>
      <c r="G9" s="91"/>
      <c r="H9" s="91"/>
      <c r="I9" s="91"/>
      <c r="J9" s="232"/>
    </row>
    <row r="10" spans="1:10" s="150" customFormat="1" ht="10.199999999999999">
      <c r="A10" s="151" t="s">
        <v>241</v>
      </c>
      <c r="B10" s="149"/>
      <c r="C10" s="149"/>
      <c r="D10" s="149"/>
      <c r="E10" s="149"/>
      <c r="F10" s="149"/>
      <c r="G10" s="149"/>
      <c r="H10" s="149"/>
      <c r="I10" s="149"/>
    </row>
    <row r="11" spans="1:10" s="150" customFormat="1" ht="10.199999999999999">
      <c r="A11" s="123" t="s">
        <v>242</v>
      </c>
      <c r="B11" s="149"/>
      <c r="C11" s="149"/>
      <c r="D11" s="149"/>
      <c r="E11" s="149"/>
      <c r="F11" s="149"/>
      <c r="G11" s="149"/>
      <c r="H11" s="149"/>
      <c r="I11" s="149"/>
    </row>
    <row r="12" spans="1:10" s="126" customFormat="1" ht="10.199999999999999">
      <c r="A12" s="42" t="s">
        <v>183</v>
      </c>
      <c r="B12" s="91">
        <v>49215.892369105561</v>
      </c>
      <c r="C12" s="91">
        <v>49945.516562835954</v>
      </c>
      <c r="D12" s="91"/>
      <c r="E12" s="91"/>
      <c r="F12" s="91"/>
      <c r="G12" s="91"/>
      <c r="H12" s="91"/>
      <c r="I12" s="91"/>
    </row>
    <row r="13" spans="1:10" s="150" customFormat="1" ht="20.399999999999999">
      <c r="A13" s="123" t="s">
        <v>237</v>
      </c>
      <c r="B13" s="149"/>
      <c r="C13" s="149"/>
      <c r="D13" s="149"/>
      <c r="E13" s="149"/>
      <c r="F13" s="149"/>
      <c r="G13" s="149"/>
      <c r="H13" s="149"/>
      <c r="I13" s="149"/>
    </row>
    <row r="14" spans="1:10" s="150" customFormat="1" ht="10.199999999999999">
      <c r="A14" s="123" t="s">
        <v>230</v>
      </c>
      <c r="B14" s="149"/>
      <c r="C14" s="149"/>
      <c r="D14" s="149"/>
      <c r="E14" s="149"/>
      <c r="F14" s="149"/>
      <c r="G14" s="149"/>
      <c r="H14" s="149"/>
      <c r="I14" s="149"/>
    </row>
    <row r="15" spans="1:10" s="150" customFormat="1" ht="10.199999999999999">
      <c r="A15" s="123" t="s">
        <v>231</v>
      </c>
      <c r="B15" s="149"/>
      <c r="C15" s="149"/>
      <c r="D15" s="149"/>
      <c r="E15" s="149"/>
      <c r="F15" s="149"/>
      <c r="G15" s="149"/>
      <c r="H15" s="149"/>
      <c r="I15" s="149"/>
    </row>
    <row r="16" spans="1:10" s="150" customFormat="1" ht="10.199999999999999">
      <c r="A16" s="123" t="s">
        <v>232</v>
      </c>
      <c r="B16" s="149"/>
      <c r="C16" s="149"/>
      <c r="D16" s="149"/>
      <c r="E16" s="149"/>
      <c r="F16" s="149"/>
      <c r="G16" s="149"/>
      <c r="H16" s="149"/>
      <c r="I16" s="149"/>
    </row>
    <row r="17" spans="1:9" s="150" customFormat="1" ht="10.199999999999999">
      <c r="A17" s="123" t="s">
        <v>233</v>
      </c>
      <c r="B17" s="149"/>
      <c r="C17" s="149"/>
      <c r="D17" s="149"/>
      <c r="E17" s="149"/>
      <c r="F17" s="149"/>
      <c r="G17" s="149"/>
      <c r="H17" s="149"/>
      <c r="I17" s="149"/>
    </row>
    <row r="18" spans="1:9" s="150" customFormat="1" ht="20.399999999999999">
      <c r="A18" s="123" t="s">
        <v>246</v>
      </c>
      <c r="B18" s="149"/>
      <c r="C18" s="149"/>
      <c r="D18" s="149"/>
      <c r="E18" s="149"/>
      <c r="F18" s="149"/>
      <c r="G18" s="149"/>
      <c r="H18" s="149"/>
      <c r="I18" s="149"/>
    </row>
    <row r="19" spans="1:9" s="150" customFormat="1" ht="20.399999999999999">
      <c r="A19" s="123" t="s">
        <v>238</v>
      </c>
      <c r="B19" s="149"/>
      <c r="C19" s="149"/>
      <c r="D19" s="149"/>
      <c r="E19" s="149"/>
      <c r="F19" s="149"/>
      <c r="G19" s="149"/>
      <c r="H19" s="149"/>
      <c r="I19" s="149"/>
    </row>
    <row r="20" spans="1:9" s="150" customFormat="1" ht="20.399999999999999">
      <c r="A20" s="123" t="s">
        <v>248</v>
      </c>
      <c r="B20" s="149"/>
      <c r="C20" s="149"/>
      <c r="D20" s="149"/>
      <c r="E20" s="149"/>
      <c r="F20" s="149"/>
      <c r="G20" s="149"/>
      <c r="H20" s="149"/>
      <c r="I20" s="149"/>
    </row>
    <row r="21" spans="1:9" s="150" customFormat="1" ht="20.399999999999999">
      <c r="A21" s="123" t="s">
        <v>239</v>
      </c>
      <c r="B21" s="149"/>
      <c r="C21" s="149"/>
      <c r="D21" s="149"/>
      <c r="E21" s="149"/>
      <c r="F21" s="149"/>
      <c r="G21" s="149"/>
      <c r="H21" s="149"/>
      <c r="I21" s="149"/>
    </row>
    <row r="22" spans="1:9" s="150" customFormat="1" ht="20.399999999999999">
      <c r="A22" s="123" t="s">
        <v>247</v>
      </c>
      <c r="B22" s="149"/>
      <c r="C22" s="149"/>
      <c r="D22" s="149"/>
      <c r="E22" s="149"/>
      <c r="F22" s="149"/>
      <c r="G22" s="149"/>
      <c r="H22" s="149"/>
      <c r="I22" s="149"/>
    </row>
    <row r="23" spans="1:9" s="150" customFormat="1" ht="10.199999999999999">
      <c r="A23" s="123" t="s">
        <v>240</v>
      </c>
      <c r="B23" s="149"/>
      <c r="C23" s="149"/>
      <c r="D23" s="149"/>
      <c r="E23" s="149"/>
      <c r="F23" s="149"/>
      <c r="G23" s="149"/>
      <c r="H23" s="149"/>
      <c r="I23" s="149"/>
    </row>
    <row r="24" spans="1:9" s="126" customFormat="1" ht="10.199999999999999">
      <c r="A24" s="42" t="s">
        <v>184</v>
      </c>
      <c r="B24" s="91">
        <v>7665.7348303483832</v>
      </c>
      <c r="C24" s="91">
        <v>7288.4435067140112</v>
      </c>
      <c r="D24" s="91"/>
      <c r="E24" s="91"/>
      <c r="F24" s="91"/>
      <c r="G24" s="91"/>
      <c r="H24" s="91"/>
      <c r="I24" s="91"/>
    </row>
    <row r="25" spans="1:9" s="150" customFormat="1" ht="10.199999999999999">
      <c r="A25" s="123" t="s">
        <v>234</v>
      </c>
      <c r="B25" s="149"/>
      <c r="C25" s="149"/>
      <c r="D25" s="149"/>
      <c r="E25" s="149"/>
      <c r="F25" s="149"/>
      <c r="G25" s="149"/>
      <c r="H25" s="149"/>
      <c r="I25" s="149"/>
    </row>
    <row r="26" spans="1:9" s="150" customFormat="1" ht="20.399999999999999">
      <c r="A26" s="123" t="s">
        <v>236</v>
      </c>
      <c r="B26" s="149"/>
      <c r="C26" s="149"/>
      <c r="D26" s="149"/>
      <c r="E26" s="149"/>
      <c r="F26" s="149"/>
      <c r="G26" s="149"/>
      <c r="H26" s="149"/>
      <c r="I26" s="149"/>
    </row>
    <row r="27" spans="1:9" s="150" customFormat="1" ht="20.399999999999999">
      <c r="A27" s="123" t="s">
        <v>243</v>
      </c>
      <c r="B27" s="149"/>
      <c r="C27" s="149"/>
      <c r="D27" s="149"/>
      <c r="E27" s="149"/>
      <c r="F27" s="149"/>
      <c r="G27" s="149"/>
      <c r="H27" s="149"/>
      <c r="I27" s="149"/>
    </row>
    <row r="28" spans="1:9" s="150" customFormat="1" ht="10.199999999999999">
      <c r="A28" s="123" t="s">
        <v>235</v>
      </c>
      <c r="B28" s="149"/>
      <c r="C28" s="149"/>
      <c r="D28" s="149"/>
      <c r="E28" s="149"/>
      <c r="F28" s="149"/>
      <c r="G28" s="149"/>
      <c r="H28" s="149"/>
      <c r="I28" s="149"/>
    </row>
    <row r="29" spans="1:9" s="150" customFormat="1" ht="20.399999999999999">
      <c r="A29" s="123" t="s">
        <v>245</v>
      </c>
      <c r="B29" s="149"/>
      <c r="C29" s="149"/>
      <c r="D29" s="149"/>
      <c r="E29" s="149"/>
      <c r="F29" s="149"/>
      <c r="G29" s="149"/>
      <c r="H29" s="149"/>
      <c r="I29" s="149"/>
    </row>
    <row r="30" spans="1:9" s="150" customFormat="1" ht="20.399999999999999">
      <c r="A30" s="123" t="s">
        <v>244</v>
      </c>
      <c r="B30" s="149"/>
      <c r="C30" s="149"/>
      <c r="D30" s="149"/>
      <c r="E30" s="149"/>
      <c r="F30" s="149"/>
      <c r="G30" s="149"/>
      <c r="H30" s="149"/>
      <c r="I30" s="149"/>
    </row>
    <row r="31" spans="1:9" s="107" customFormat="1" ht="14.1" customHeight="1" thickBot="1">
      <c r="A31" s="128" t="s">
        <v>0</v>
      </c>
      <c r="B31" s="118">
        <f>B7+B8+B9+B12+B24</f>
        <v>58031.148976682533</v>
      </c>
      <c r="C31" s="118">
        <f t="shared" ref="C31" si="0">C7+C8+C9+C12+C24</f>
        <v>58421.815260035262</v>
      </c>
      <c r="D31" s="118"/>
      <c r="E31" s="118"/>
      <c r="F31" s="118"/>
      <c r="G31" s="118"/>
      <c r="H31" s="118"/>
      <c r="I31" s="118"/>
    </row>
    <row r="32" spans="1:9" s="107" customFormat="1" ht="5.25" customHeight="1"/>
    <row r="33" s="107" customFormat="1" ht="10.199999999999999"/>
    <row r="34" s="107" customFormat="1" ht="10.199999999999999"/>
    <row r="35" s="107" customFormat="1" ht="10.199999999999999"/>
    <row r="36" s="107" customFormat="1" ht="10.199999999999999"/>
    <row r="37" s="107" customFormat="1" ht="10.199999999999999"/>
    <row r="38" s="107" customFormat="1" ht="10.199999999999999"/>
    <row r="39" s="107" customFormat="1" ht="10.199999999999999"/>
    <row r="40" s="107" customFormat="1" ht="10.199999999999999"/>
    <row r="41" s="107" customFormat="1" ht="10.199999999999999"/>
    <row r="42" s="107" customFormat="1" ht="10.199999999999999"/>
    <row r="43" s="107" customFormat="1" ht="10.199999999999999"/>
    <row r="44" s="107" customFormat="1" ht="10.199999999999999"/>
    <row r="45" s="107" customFormat="1" ht="10.199999999999999"/>
    <row r="46" s="107" customFormat="1" ht="10.199999999999999"/>
  </sheetData>
  <pageMargins left="0.70866141732283472" right="0.70866141732283472" top="0.39" bottom="0.3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749992370372631"/>
  </sheetPr>
  <dimension ref="A1:S38"/>
  <sheetViews>
    <sheetView workbookViewId="0"/>
  </sheetViews>
  <sheetFormatPr defaultColWidth="9.109375" defaultRowHeight="13.2"/>
  <cols>
    <col min="1" max="1" width="19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1.88671875" style="6" bestFit="1" customWidth="1"/>
    <col min="14" max="14" width="7.109375" style="6" bestFit="1" customWidth="1"/>
    <col min="15" max="16384" width="9.109375" style="1"/>
  </cols>
  <sheetData>
    <row r="1" spans="1:14" ht="12.75" customHeight="1">
      <c r="A1" s="19" t="s">
        <v>336</v>
      </c>
      <c r="L1" s="191" t="s">
        <v>249</v>
      </c>
    </row>
    <row r="2" spans="1:14" ht="15">
      <c r="A2" s="112" t="s">
        <v>337</v>
      </c>
    </row>
    <row r="3" spans="1:14" ht="13.8" thickBot="1"/>
    <row r="4" spans="1:14" s="107" customFormat="1" ht="28.5" customHeight="1">
      <c r="A4" s="79" t="s">
        <v>187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8.5" customHeight="1" thickBot="1">
      <c r="A5" s="109" t="s">
        <v>188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102</v>
      </c>
      <c r="B6" s="91"/>
      <c r="C6" s="117"/>
      <c r="D6" s="91"/>
      <c r="E6" s="91"/>
      <c r="F6" s="117"/>
      <c r="G6" s="91"/>
      <c r="H6" s="121"/>
      <c r="I6" s="145"/>
      <c r="J6" s="146"/>
      <c r="K6" s="145"/>
      <c r="L6" s="145"/>
      <c r="M6" s="146"/>
      <c r="N6" s="145"/>
    </row>
    <row r="7" spans="1:14" s="126" customFormat="1" ht="17.25" customHeight="1">
      <c r="A7" s="34" t="s">
        <v>103</v>
      </c>
      <c r="B7" s="91"/>
      <c r="C7" s="117"/>
      <c r="D7" s="91"/>
      <c r="E7" s="91"/>
      <c r="F7" s="117"/>
      <c r="G7" s="91"/>
      <c r="H7" s="121"/>
      <c r="I7" s="145"/>
      <c r="J7" s="146"/>
      <c r="K7" s="145"/>
      <c r="L7" s="145"/>
      <c r="M7" s="146"/>
      <c r="N7" s="145"/>
    </row>
    <row r="8" spans="1:14" s="126" customFormat="1" ht="17.25" customHeight="1">
      <c r="A8" s="34" t="s">
        <v>104</v>
      </c>
      <c r="B8" s="91"/>
      <c r="C8" s="117"/>
      <c r="D8" s="91"/>
      <c r="E8" s="91"/>
      <c r="F8" s="117"/>
      <c r="G8" s="91"/>
      <c r="H8" s="91"/>
      <c r="I8" s="145"/>
      <c r="J8" s="146"/>
      <c r="K8" s="145"/>
      <c r="L8" s="145"/>
      <c r="M8" s="146"/>
      <c r="N8" s="145"/>
    </row>
    <row r="9" spans="1:14" s="126" customFormat="1" ht="17.25" customHeight="1">
      <c r="A9" s="34" t="s">
        <v>105</v>
      </c>
      <c r="B9" s="91"/>
      <c r="C9" s="117"/>
      <c r="D9" s="91"/>
      <c r="E9" s="91"/>
      <c r="F9" s="117"/>
      <c r="G9" s="91"/>
      <c r="H9" s="91"/>
      <c r="I9" s="145"/>
      <c r="J9" s="146"/>
      <c r="K9" s="145"/>
      <c r="L9" s="145"/>
      <c r="M9" s="146"/>
      <c r="N9" s="145"/>
    </row>
    <row r="10" spans="1:14" s="126" customFormat="1" ht="17.25" customHeight="1">
      <c r="A10" s="34" t="s">
        <v>106</v>
      </c>
      <c r="B10" s="91"/>
      <c r="C10" s="117"/>
      <c r="D10" s="91"/>
      <c r="E10" s="91"/>
      <c r="F10" s="117"/>
      <c r="G10" s="91"/>
      <c r="H10" s="91"/>
      <c r="I10" s="145"/>
      <c r="J10" s="146"/>
      <c r="K10" s="145"/>
      <c r="L10" s="145"/>
      <c r="M10" s="146"/>
      <c r="N10" s="145"/>
    </row>
    <row r="11" spans="1:14" s="126" customFormat="1" ht="17.25" customHeight="1">
      <c r="A11" s="34" t="s">
        <v>107</v>
      </c>
      <c r="B11" s="91"/>
      <c r="C11" s="117"/>
      <c r="D11" s="91"/>
      <c r="E11" s="91"/>
      <c r="F11" s="117"/>
      <c r="G11" s="91"/>
      <c r="H11" s="91"/>
      <c r="I11" s="145"/>
      <c r="J11" s="146"/>
      <c r="K11" s="145"/>
      <c r="L11" s="145"/>
      <c r="M11" s="146"/>
      <c r="N11" s="145"/>
    </row>
    <row r="12" spans="1:14" s="126" customFormat="1" ht="17.25" customHeight="1">
      <c r="A12" s="34" t="s">
        <v>108</v>
      </c>
      <c r="B12" s="91"/>
      <c r="C12" s="117"/>
      <c r="D12" s="91"/>
      <c r="E12" s="91"/>
      <c r="F12" s="117"/>
      <c r="G12" s="91"/>
      <c r="H12" s="91"/>
      <c r="I12" s="145"/>
      <c r="J12" s="146"/>
      <c r="K12" s="145"/>
      <c r="L12" s="145"/>
      <c r="M12" s="146"/>
      <c r="N12" s="145"/>
    </row>
    <row r="13" spans="1:14" s="126" customFormat="1" ht="17.25" customHeight="1">
      <c r="A13" s="34" t="s">
        <v>173</v>
      </c>
      <c r="B13" s="91"/>
      <c r="C13" s="117"/>
      <c r="D13" s="91"/>
      <c r="E13" s="91"/>
      <c r="F13" s="117"/>
      <c r="G13" s="91"/>
      <c r="H13" s="91"/>
      <c r="I13" s="145"/>
      <c r="J13" s="146"/>
      <c r="K13" s="145"/>
      <c r="L13" s="145"/>
      <c r="M13" s="146"/>
      <c r="N13" s="14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07" customFormat="1" ht="27.75" customHeight="1">
      <c r="A15" s="250" t="s">
        <v>300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</row>
    <row r="16" spans="1:14" s="107" customFormat="1" ht="10.199999999999999">
      <c r="H16" s="18"/>
      <c r="I16" s="18"/>
      <c r="J16" s="18"/>
      <c r="K16" s="18"/>
      <c r="L16" s="18"/>
      <c r="M16" s="18"/>
      <c r="N16" s="18"/>
    </row>
    <row r="17" spans="8:19" s="107" customFormat="1" ht="10.199999999999999">
      <c r="H17" s="18"/>
      <c r="I17" s="18"/>
      <c r="J17" s="18"/>
      <c r="K17" s="18"/>
      <c r="L17" s="18"/>
      <c r="M17" s="18"/>
      <c r="N17" s="18"/>
    </row>
    <row r="18" spans="8:19" s="107" customFormat="1" ht="10.199999999999999">
      <c r="H18" s="18"/>
      <c r="I18" s="18"/>
      <c r="J18" s="18"/>
      <c r="K18" s="18"/>
      <c r="L18" s="18"/>
      <c r="M18" s="18"/>
      <c r="N18" s="18"/>
    </row>
    <row r="19" spans="8:19" s="107" customFormat="1" ht="10.199999999999999">
      <c r="H19" s="18"/>
      <c r="I19" s="18"/>
      <c r="J19" s="18"/>
      <c r="K19" s="18"/>
      <c r="L19" s="18"/>
      <c r="M19" s="18"/>
      <c r="N19" s="18"/>
    </row>
    <row r="20" spans="8:19" s="107" customFormat="1" ht="10.199999999999999">
      <c r="H20" s="18"/>
      <c r="I20" s="18"/>
      <c r="J20" s="18"/>
      <c r="K20" s="18"/>
      <c r="L20" s="18"/>
      <c r="M20" s="18"/>
      <c r="N20" s="18"/>
      <c r="Q20" s="18"/>
      <c r="R20" s="18"/>
      <c r="S20" s="18"/>
    </row>
    <row r="21" spans="8:19" s="107" customFormat="1" ht="10.199999999999999">
      <c r="H21" s="18"/>
      <c r="I21" s="18"/>
      <c r="J21" s="18"/>
      <c r="K21" s="18"/>
      <c r="L21" s="18"/>
      <c r="M21" s="18"/>
      <c r="N21" s="18"/>
      <c r="Q21" s="18"/>
      <c r="R21" s="18"/>
      <c r="S21" s="18"/>
    </row>
    <row r="22" spans="8:19" s="107" customFormat="1" ht="10.199999999999999">
      <c r="H22" s="18"/>
      <c r="I22" s="18"/>
      <c r="J22" s="18"/>
      <c r="K22" s="18"/>
      <c r="L22" s="18"/>
      <c r="M22" s="18"/>
      <c r="N22" s="18"/>
      <c r="Q22" s="18"/>
      <c r="R22" s="18"/>
      <c r="S22" s="18"/>
    </row>
    <row r="23" spans="8:19" s="107" customFormat="1" ht="10.199999999999999">
      <c r="H23" s="18"/>
      <c r="I23" s="18"/>
      <c r="J23" s="18"/>
      <c r="K23" s="18"/>
      <c r="L23" s="18"/>
      <c r="M23" s="18"/>
      <c r="N23" s="18"/>
    </row>
    <row r="24" spans="8:19" s="107" customFormat="1" ht="10.199999999999999">
      <c r="H24" s="18"/>
      <c r="I24" s="18"/>
      <c r="J24" s="18"/>
      <c r="K24" s="18"/>
      <c r="L24" s="18"/>
      <c r="M24" s="18"/>
      <c r="N24" s="18"/>
    </row>
    <row r="25" spans="8:19" s="107" customFormat="1" ht="10.199999999999999">
      <c r="H25" s="18"/>
      <c r="I25" s="18"/>
      <c r="J25" s="18"/>
      <c r="K25" s="18"/>
      <c r="L25" s="18"/>
      <c r="M25" s="18"/>
      <c r="N25" s="18"/>
    </row>
    <row r="26" spans="8:19" s="107" customFormat="1" ht="10.199999999999999">
      <c r="H26" s="18"/>
      <c r="I26" s="18"/>
      <c r="J26" s="18"/>
      <c r="K26" s="18"/>
      <c r="L26" s="18"/>
      <c r="M26" s="18"/>
      <c r="N26" s="18"/>
    </row>
    <row r="27" spans="8:19" s="107" customFormat="1" ht="10.199999999999999">
      <c r="H27" s="18"/>
      <c r="I27" s="18"/>
      <c r="J27" s="18"/>
      <c r="K27" s="18"/>
      <c r="L27" s="18"/>
      <c r="M27" s="18"/>
      <c r="N27" s="18"/>
    </row>
    <row r="28" spans="8:19" s="107" customFormat="1" ht="10.199999999999999">
      <c r="H28" s="18"/>
      <c r="I28" s="18"/>
      <c r="J28" s="18"/>
      <c r="K28" s="18"/>
      <c r="L28" s="18"/>
      <c r="M28" s="18"/>
      <c r="N28" s="18"/>
    </row>
    <row r="29" spans="8:19" s="107" customFormat="1" ht="10.199999999999999">
      <c r="H29" s="18"/>
      <c r="I29" s="18"/>
      <c r="J29" s="18"/>
      <c r="K29" s="18"/>
      <c r="L29" s="18"/>
      <c r="M29" s="18"/>
      <c r="N29" s="18"/>
    </row>
    <row r="30" spans="8:19" s="107" customFormat="1" ht="10.199999999999999">
      <c r="H30" s="18"/>
      <c r="I30" s="18"/>
      <c r="J30" s="18"/>
      <c r="K30" s="18"/>
      <c r="L30" s="18"/>
      <c r="M30" s="18"/>
      <c r="N30" s="18"/>
    </row>
    <row r="31" spans="8:19" s="107" customFormat="1" ht="10.199999999999999">
      <c r="H31" s="18"/>
      <c r="I31" s="18"/>
      <c r="J31" s="18"/>
      <c r="K31" s="18"/>
      <c r="L31" s="18"/>
      <c r="M31" s="18"/>
      <c r="N31" s="18"/>
    </row>
    <row r="32" spans="8:19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7">
    <mergeCell ref="A15:N15"/>
    <mergeCell ref="J4:K4"/>
    <mergeCell ref="M4:N4"/>
    <mergeCell ref="C4:D4"/>
    <mergeCell ref="F4:G4"/>
    <mergeCell ref="C5:D5"/>
    <mergeCell ref="F5:G5"/>
  </mergeCells>
  <hyperlinks>
    <hyperlink ref="L1" location="'Innehåll_ Contents'!Utskriftsområde" display="Till tabellförteckning" xr:uid="{0AB8CCB3-FDF7-4C61-B9DF-76DD31D90C1A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749992370372631"/>
  </sheetPr>
  <dimension ref="A1:N39"/>
  <sheetViews>
    <sheetView workbookViewId="0"/>
  </sheetViews>
  <sheetFormatPr defaultColWidth="9.109375" defaultRowHeight="13.2"/>
  <cols>
    <col min="1" max="1" width="20.441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.55468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338</v>
      </c>
      <c r="L1" s="191" t="s">
        <v>249</v>
      </c>
    </row>
    <row r="2" spans="1:14" ht="15">
      <c r="A2" s="112" t="s">
        <v>339</v>
      </c>
    </row>
    <row r="3" spans="1:14" ht="13.8" thickBot="1"/>
    <row r="4" spans="1:14" s="107" customFormat="1" ht="28.5" customHeight="1">
      <c r="A4" s="79" t="s">
        <v>187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8.5" customHeight="1" thickBot="1">
      <c r="A5" s="109" t="s">
        <v>188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102</v>
      </c>
      <c r="B6" s="91"/>
      <c r="C6" s="117"/>
      <c r="D6" s="91"/>
      <c r="E6" s="91"/>
      <c r="F6" s="117"/>
      <c r="G6" s="91"/>
      <c r="H6" s="121"/>
      <c r="I6" s="145"/>
      <c r="J6" s="146"/>
      <c r="K6" s="145"/>
      <c r="L6" s="145"/>
      <c r="M6" s="146"/>
      <c r="N6" s="145"/>
    </row>
    <row r="7" spans="1:14" s="126" customFormat="1" ht="17.25" customHeight="1">
      <c r="A7" s="34" t="s">
        <v>103</v>
      </c>
      <c r="B7" s="91"/>
      <c r="C7" s="117"/>
      <c r="D7" s="91"/>
      <c r="E7" s="91"/>
      <c r="F7" s="117"/>
      <c r="G7" s="91"/>
      <c r="H7" s="121"/>
      <c r="I7" s="145"/>
      <c r="J7" s="146"/>
      <c r="K7" s="145"/>
      <c r="L7" s="145"/>
      <c r="M7" s="146"/>
      <c r="N7" s="145"/>
    </row>
    <row r="8" spans="1:14" s="126" customFormat="1" ht="17.25" customHeight="1">
      <c r="A8" s="34" t="s">
        <v>104</v>
      </c>
      <c r="B8" s="91"/>
      <c r="C8" s="117"/>
      <c r="D8" s="91"/>
      <c r="E8" s="91"/>
      <c r="F8" s="117"/>
      <c r="G8" s="91"/>
      <c r="H8" s="91"/>
      <c r="I8" s="145"/>
      <c r="J8" s="146"/>
      <c r="K8" s="145"/>
      <c r="L8" s="145"/>
      <c r="M8" s="146"/>
      <c r="N8" s="145"/>
    </row>
    <row r="9" spans="1:14" s="126" customFormat="1" ht="17.25" customHeight="1">
      <c r="A9" s="34" t="s">
        <v>105</v>
      </c>
      <c r="B9" s="91"/>
      <c r="C9" s="117"/>
      <c r="D9" s="91"/>
      <c r="E9" s="91"/>
      <c r="F9" s="117"/>
      <c r="G9" s="91"/>
      <c r="H9" s="91"/>
      <c r="I9" s="145"/>
      <c r="J9" s="146"/>
      <c r="K9" s="145"/>
      <c r="L9" s="145"/>
      <c r="M9" s="146"/>
      <c r="N9" s="145"/>
    </row>
    <row r="10" spans="1:14" s="126" customFormat="1" ht="17.25" customHeight="1">
      <c r="A10" s="34" t="s">
        <v>106</v>
      </c>
      <c r="B10" s="91"/>
      <c r="C10" s="117"/>
      <c r="D10" s="91"/>
      <c r="E10" s="91"/>
      <c r="F10" s="117"/>
      <c r="G10" s="91"/>
      <c r="H10" s="91"/>
      <c r="I10" s="145"/>
      <c r="J10" s="146"/>
      <c r="K10" s="145"/>
      <c r="L10" s="145"/>
      <c r="M10" s="146"/>
      <c r="N10" s="145"/>
    </row>
    <row r="11" spans="1:14" s="126" customFormat="1" ht="17.25" customHeight="1">
      <c r="A11" s="34" t="s">
        <v>107</v>
      </c>
      <c r="B11" s="91"/>
      <c r="C11" s="117"/>
      <c r="D11" s="91"/>
      <c r="E11" s="91"/>
      <c r="F11" s="117"/>
      <c r="G11" s="91"/>
      <c r="H11" s="91"/>
      <c r="I11" s="145"/>
      <c r="J11" s="146"/>
      <c r="K11" s="145"/>
      <c r="L11" s="145"/>
      <c r="M11" s="146"/>
      <c r="N11" s="145"/>
    </row>
    <row r="12" spans="1:14" s="126" customFormat="1" ht="17.25" customHeight="1">
      <c r="A12" s="34" t="s">
        <v>108</v>
      </c>
      <c r="B12" s="91"/>
      <c r="C12" s="117"/>
      <c r="D12" s="91"/>
      <c r="E12" s="91"/>
      <c r="F12" s="117"/>
      <c r="G12" s="91"/>
      <c r="H12" s="91"/>
      <c r="I12" s="145"/>
      <c r="J12" s="146"/>
      <c r="K12" s="145"/>
      <c r="L12" s="145"/>
      <c r="M12" s="146"/>
      <c r="N12" s="145"/>
    </row>
    <row r="13" spans="1:14" s="126" customFormat="1" ht="17.25" customHeight="1">
      <c r="A13" s="34" t="s">
        <v>173</v>
      </c>
      <c r="B13" s="91"/>
      <c r="C13" s="117"/>
      <c r="D13" s="91"/>
      <c r="E13" s="91"/>
      <c r="F13" s="117"/>
      <c r="G13" s="91"/>
      <c r="H13" s="91"/>
      <c r="I13" s="145"/>
      <c r="J13" s="146"/>
      <c r="K13" s="145"/>
      <c r="L13" s="145"/>
      <c r="M13" s="146"/>
      <c r="N13" s="14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07" customFormat="1" ht="30" customHeight="1">
      <c r="A15" s="250" t="s">
        <v>300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</row>
    <row r="16" spans="1:14" s="107" customFormat="1" ht="10.199999999999999">
      <c r="H16" s="18"/>
      <c r="I16" s="18"/>
      <c r="J16" s="18"/>
      <c r="K16" s="18"/>
      <c r="L16" s="18"/>
      <c r="M16" s="18"/>
      <c r="N16" s="18"/>
    </row>
    <row r="17" spans="8:14" s="107" customFormat="1" ht="10.199999999999999">
      <c r="H17" s="18"/>
      <c r="I17" s="18"/>
      <c r="J17" s="18"/>
      <c r="K17" s="18"/>
      <c r="L17" s="18"/>
      <c r="M17" s="18"/>
      <c r="N17" s="18"/>
    </row>
    <row r="18" spans="8:14" s="107" customFormat="1" ht="10.199999999999999">
      <c r="H18" s="18"/>
      <c r="I18" s="18"/>
      <c r="J18" s="18"/>
      <c r="K18" s="18"/>
      <c r="L18" s="18"/>
      <c r="M18" s="18"/>
      <c r="N18" s="18"/>
    </row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  <row r="39" spans="8:14" s="107" customFormat="1" ht="10.199999999999999">
      <c r="H39" s="18"/>
      <c r="I39" s="18"/>
      <c r="J39" s="18"/>
      <c r="K39" s="18"/>
      <c r="L39" s="18"/>
      <c r="M39" s="18"/>
      <c r="N39" s="18"/>
    </row>
  </sheetData>
  <mergeCells count="7">
    <mergeCell ref="A15:N15"/>
    <mergeCell ref="J4:K4"/>
    <mergeCell ref="M4:N4"/>
    <mergeCell ref="C4:D4"/>
    <mergeCell ref="F4:G4"/>
    <mergeCell ref="C5:D5"/>
    <mergeCell ref="F5:G5"/>
  </mergeCells>
  <hyperlinks>
    <hyperlink ref="L1" location="'Innehåll_ Contents'!Utskriftsområde" display="Till tabellförteckning" xr:uid="{964F12C2-9079-4E65-A7F8-12FBDA091FD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749992370372631"/>
  </sheetPr>
  <dimension ref="A1:N39"/>
  <sheetViews>
    <sheetView workbookViewId="0"/>
  </sheetViews>
  <sheetFormatPr defaultColWidth="9.109375" defaultRowHeight="13.2"/>
  <cols>
    <col min="1" max="1" width="19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.55468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340</v>
      </c>
      <c r="L1" s="191" t="s">
        <v>249</v>
      </c>
    </row>
    <row r="2" spans="1:14" ht="15">
      <c r="A2" s="112" t="s">
        <v>341</v>
      </c>
    </row>
    <row r="3" spans="1:14" ht="13.8" thickBot="1"/>
    <row r="4" spans="1:14" s="107" customFormat="1" ht="28.5" customHeight="1">
      <c r="A4" s="79" t="s">
        <v>187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8.5" customHeight="1" thickBot="1">
      <c r="A5" s="109" t="s">
        <v>188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102</v>
      </c>
      <c r="B6" s="91"/>
      <c r="C6" s="117"/>
      <c r="D6" s="91"/>
      <c r="E6" s="91"/>
      <c r="F6" s="117"/>
      <c r="G6" s="91"/>
      <c r="H6" s="121"/>
      <c r="I6" s="145"/>
      <c r="J6" s="146"/>
      <c r="K6" s="145"/>
      <c r="L6" s="145"/>
      <c r="M6" s="146"/>
      <c r="N6" s="145"/>
    </row>
    <row r="7" spans="1:14" s="126" customFormat="1" ht="17.25" customHeight="1">
      <c r="A7" s="34" t="s">
        <v>103</v>
      </c>
      <c r="B7" s="91"/>
      <c r="C7" s="117"/>
      <c r="D7" s="91"/>
      <c r="E7" s="91"/>
      <c r="F7" s="117"/>
      <c r="G7" s="91"/>
      <c r="H7" s="121"/>
      <c r="I7" s="145"/>
      <c r="J7" s="146"/>
      <c r="K7" s="145"/>
      <c r="L7" s="145"/>
      <c r="M7" s="146"/>
      <c r="N7" s="145"/>
    </row>
    <row r="8" spans="1:14" s="126" customFormat="1" ht="17.25" customHeight="1">
      <c r="A8" s="34" t="s">
        <v>104</v>
      </c>
      <c r="B8" s="91"/>
      <c r="C8" s="117"/>
      <c r="D8" s="91"/>
      <c r="E8" s="91"/>
      <c r="F8" s="117"/>
      <c r="G8" s="91"/>
      <c r="H8" s="91"/>
      <c r="I8" s="145"/>
      <c r="J8" s="146"/>
      <c r="K8" s="145"/>
      <c r="L8" s="145"/>
      <c r="M8" s="146"/>
      <c r="N8" s="145"/>
    </row>
    <row r="9" spans="1:14" s="126" customFormat="1" ht="17.25" customHeight="1">
      <c r="A9" s="34" t="s">
        <v>105</v>
      </c>
      <c r="B9" s="91"/>
      <c r="C9" s="117"/>
      <c r="D9" s="91"/>
      <c r="E9" s="91"/>
      <c r="F9" s="117"/>
      <c r="G9" s="91"/>
      <c r="H9" s="91"/>
      <c r="I9" s="145"/>
      <c r="J9" s="146"/>
      <c r="K9" s="145"/>
      <c r="L9" s="145"/>
      <c r="M9" s="146"/>
      <c r="N9" s="145"/>
    </row>
    <row r="10" spans="1:14" s="126" customFormat="1" ht="17.25" customHeight="1">
      <c r="A10" s="34" t="s">
        <v>106</v>
      </c>
      <c r="B10" s="91"/>
      <c r="C10" s="117"/>
      <c r="D10" s="91"/>
      <c r="E10" s="91"/>
      <c r="F10" s="117"/>
      <c r="G10" s="91"/>
      <c r="H10" s="91"/>
      <c r="I10" s="145"/>
      <c r="J10" s="146"/>
      <c r="K10" s="145"/>
      <c r="L10" s="145"/>
      <c r="M10" s="146"/>
      <c r="N10" s="145"/>
    </row>
    <row r="11" spans="1:14" s="126" customFormat="1" ht="17.25" customHeight="1">
      <c r="A11" s="34" t="s">
        <v>107</v>
      </c>
      <c r="B11" s="91"/>
      <c r="C11" s="117"/>
      <c r="D11" s="91"/>
      <c r="E11" s="91"/>
      <c r="F11" s="117"/>
      <c r="G11" s="91"/>
      <c r="H11" s="91"/>
      <c r="I11" s="145"/>
      <c r="J11" s="146"/>
      <c r="K11" s="145"/>
      <c r="L11" s="145"/>
      <c r="M11" s="146"/>
      <c r="N11" s="145"/>
    </row>
    <row r="12" spans="1:14" s="126" customFormat="1" ht="17.25" customHeight="1">
      <c r="A12" s="34" t="s">
        <v>108</v>
      </c>
      <c r="B12" s="91"/>
      <c r="C12" s="117"/>
      <c r="D12" s="91"/>
      <c r="E12" s="91"/>
      <c r="F12" s="117"/>
      <c r="G12" s="91"/>
      <c r="H12" s="91"/>
      <c r="I12" s="145"/>
      <c r="J12" s="146"/>
      <c r="K12" s="145"/>
      <c r="L12" s="145"/>
      <c r="M12" s="146"/>
      <c r="N12" s="145"/>
    </row>
    <row r="13" spans="1:14" s="126" customFormat="1" ht="17.25" customHeight="1">
      <c r="A13" s="34" t="s">
        <v>173</v>
      </c>
      <c r="B13" s="91"/>
      <c r="C13" s="117"/>
      <c r="D13" s="91"/>
      <c r="E13" s="91"/>
      <c r="F13" s="117"/>
      <c r="G13" s="91"/>
      <c r="H13" s="91"/>
      <c r="I13" s="145"/>
      <c r="J13" s="146"/>
      <c r="K13" s="145"/>
      <c r="L13" s="145"/>
      <c r="M13" s="146"/>
      <c r="N13" s="14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07" customFormat="1" ht="28.5" customHeight="1">
      <c r="A15" s="250" t="s">
        <v>300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</row>
    <row r="16" spans="1:14" s="107" customFormat="1" ht="10.199999999999999">
      <c r="H16" s="18"/>
      <c r="I16" s="18"/>
      <c r="J16" s="18"/>
      <c r="K16" s="18"/>
      <c r="L16" s="18"/>
      <c r="M16" s="18"/>
      <c r="N16" s="18"/>
    </row>
    <row r="17" spans="8:14" s="107" customFormat="1" ht="10.199999999999999">
      <c r="H17" s="18"/>
      <c r="I17" s="18"/>
      <c r="J17" s="18"/>
      <c r="K17" s="18"/>
      <c r="L17" s="18"/>
      <c r="M17" s="18"/>
      <c r="N17" s="18"/>
    </row>
    <row r="18" spans="8:14" s="107" customFormat="1" ht="10.199999999999999">
      <c r="H18" s="18"/>
      <c r="I18" s="18"/>
      <c r="J18" s="18"/>
      <c r="K18" s="18"/>
      <c r="L18" s="18"/>
      <c r="M18" s="18"/>
      <c r="N18" s="18"/>
    </row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  <row r="39" spans="8:14" s="107" customFormat="1" ht="10.199999999999999">
      <c r="H39" s="18"/>
      <c r="I39" s="18"/>
      <c r="J39" s="18"/>
      <c r="K39" s="18"/>
      <c r="L39" s="18"/>
      <c r="M39" s="18"/>
      <c r="N39" s="18"/>
    </row>
  </sheetData>
  <mergeCells count="7">
    <mergeCell ref="A15:N15"/>
    <mergeCell ref="J4:K4"/>
    <mergeCell ref="M4:N4"/>
    <mergeCell ref="C4:D4"/>
    <mergeCell ref="F4:G4"/>
    <mergeCell ref="C5:D5"/>
    <mergeCell ref="F5:G5"/>
  </mergeCells>
  <hyperlinks>
    <hyperlink ref="L1" location="'Innehåll_ Contents'!Utskriftsområde" display="Till tabellförteckning" xr:uid="{6A0185B4-7175-4063-9385-80C5A56130E3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749992370372631"/>
  </sheetPr>
  <dimension ref="A1:N39"/>
  <sheetViews>
    <sheetView workbookViewId="0"/>
  </sheetViews>
  <sheetFormatPr defaultColWidth="9.109375" defaultRowHeight="13.2"/>
  <cols>
    <col min="1" max="1" width="19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.88671875" style="6" customWidth="1"/>
    <col min="10" max="10" width="2.33203125" style="6" customWidth="1"/>
    <col min="11" max="11" width="7.88671875" style="6" customWidth="1"/>
    <col min="12" max="12" width="8" style="6" bestFit="1" customWidth="1"/>
    <col min="13" max="13" width="2.33203125" style="6" customWidth="1"/>
    <col min="14" max="14" width="7.88671875" style="6" customWidth="1"/>
    <col min="15" max="16384" width="9.109375" style="1"/>
  </cols>
  <sheetData>
    <row r="1" spans="1:14" ht="15.6">
      <c r="A1" s="19" t="s">
        <v>342</v>
      </c>
      <c r="L1" s="191" t="s">
        <v>249</v>
      </c>
    </row>
    <row r="2" spans="1:14" ht="15">
      <c r="A2" s="112" t="s">
        <v>343</v>
      </c>
    </row>
    <row r="3" spans="1:14" ht="13.8" thickBot="1"/>
    <row r="4" spans="1:14" s="107" customFormat="1" ht="28.5" customHeight="1">
      <c r="A4" s="79" t="s">
        <v>187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8.5" customHeight="1" thickBot="1">
      <c r="A5" s="109" t="s">
        <v>188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102</v>
      </c>
      <c r="B6" s="91"/>
      <c r="C6" s="117"/>
      <c r="D6" s="91"/>
      <c r="E6" s="91"/>
      <c r="F6" s="117"/>
      <c r="G6" s="91"/>
      <c r="H6" s="121"/>
      <c r="I6" s="145"/>
      <c r="J6" s="146"/>
      <c r="K6" s="145"/>
      <c r="L6" s="145"/>
      <c r="M6" s="146"/>
      <c r="N6" s="145"/>
    </row>
    <row r="7" spans="1:14" s="126" customFormat="1" ht="17.25" customHeight="1">
      <c r="A7" s="34" t="s">
        <v>103</v>
      </c>
      <c r="B7" s="91"/>
      <c r="C7" s="117"/>
      <c r="D7" s="91"/>
      <c r="E7" s="91"/>
      <c r="F7" s="117"/>
      <c r="G7" s="91"/>
      <c r="H7" s="121"/>
      <c r="I7" s="145"/>
      <c r="J7" s="146"/>
      <c r="K7" s="145"/>
      <c r="L7" s="145"/>
      <c r="M7" s="146"/>
      <c r="N7" s="145"/>
    </row>
    <row r="8" spans="1:14" s="126" customFormat="1" ht="17.25" customHeight="1">
      <c r="A8" s="34" t="s">
        <v>104</v>
      </c>
      <c r="B8" s="91"/>
      <c r="C8" s="117"/>
      <c r="D8" s="91"/>
      <c r="E8" s="91"/>
      <c r="F8" s="117"/>
      <c r="G8" s="91"/>
      <c r="H8" s="91"/>
      <c r="I8" s="145"/>
      <c r="J8" s="146"/>
      <c r="K8" s="145"/>
      <c r="L8" s="145"/>
      <c r="M8" s="146"/>
      <c r="N8" s="145"/>
    </row>
    <row r="9" spans="1:14" s="126" customFormat="1" ht="17.25" customHeight="1">
      <c r="A9" s="34" t="s">
        <v>105</v>
      </c>
      <c r="B9" s="91"/>
      <c r="C9" s="117"/>
      <c r="D9" s="91"/>
      <c r="E9" s="91"/>
      <c r="F9" s="117"/>
      <c r="G9" s="91"/>
      <c r="H9" s="91"/>
      <c r="I9" s="145"/>
      <c r="J9" s="146"/>
      <c r="K9" s="145"/>
      <c r="L9" s="145"/>
      <c r="M9" s="146"/>
      <c r="N9" s="145"/>
    </row>
    <row r="10" spans="1:14" s="126" customFormat="1" ht="17.25" customHeight="1">
      <c r="A10" s="34" t="s">
        <v>106</v>
      </c>
      <c r="B10" s="91"/>
      <c r="C10" s="117"/>
      <c r="D10" s="91"/>
      <c r="E10" s="91"/>
      <c r="F10" s="117"/>
      <c r="G10" s="91"/>
      <c r="H10" s="91"/>
      <c r="I10" s="145"/>
      <c r="J10" s="146"/>
      <c r="K10" s="145"/>
      <c r="L10" s="145"/>
      <c r="M10" s="146"/>
      <c r="N10" s="145"/>
    </row>
    <row r="11" spans="1:14" s="126" customFormat="1" ht="17.25" customHeight="1">
      <c r="A11" s="34" t="s">
        <v>107</v>
      </c>
      <c r="B11" s="91"/>
      <c r="C11" s="117"/>
      <c r="D11" s="91"/>
      <c r="E11" s="91"/>
      <c r="F11" s="117"/>
      <c r="G11" s="91"/>
      <c r="H11" s="91"/>
      <c r="I11" s="145"/>
      <c r="J11" s="146"/>
      <c r="K11" s="145"/>
      <c r="L11" s="145"/>
      <c r="M11" s="146"/>
      <c r="N11" s="145"/>
    </row>
    <row r="12" spans="1:14" s="126" customFormat="1" ht="17.25" customHeight="1">
      <c r="A12" s="34" t="s">
        <v>108</v>
      </c>
      <c r="B12" s="91"/>
      <c r="C12" s="117"/>
      <c r="D12" s="91"/>
      <c r="E12" s="91"/>
      <c r="F12" s="117"/>
      <c r="G12" s="91"/>
      <c r="H12" s="91"/>
      <c r="I12" s="145"/>
      <c r="J12" s="146"/>
      <c r="K12" s="145"/>
      <c r="L12" s="145"/>
      <c r="M12" s="146"/>
      <c r="N12" s="145"/>
    </row>
    <row r="13" spans="1:14" s="126" customFormat="1" ht="17.25" customHeight="1">
      <c r="A13" s="34" t="s">
        <v>173</v>
      </c>
      <c r="B13" s="91"/>
      <c r="C13" s="117"/>
      <c r="D13" s="91"/>
      <c r="E13" s="91"/>
      <c r="F13" s="117"/>
      <c r="G13" s="91"/>
      <c r="H13" s="91"/>
      <c r="I13" s="145"/>
      <c r="J13" s="146"/>
      <c r="K13" s="145"/>
      <c r="L13" s="145"/>
      <c r="M13" s="146"/>
      <c r="N13" s="14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07" customFormat="1" ht="30" customHeight="1">
      <c r="A15" s="250" t="s">
        <v>300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</row>
    <row r="16" spans="1:14" s="107" customFormat="1" ht="10.199999999999999">
      <c r="H16" s="18"/>
      <c r="I16" s="18"/>
      <c r="J16" s="18"/>
      <c r="K16" s="18"/>
      <c r="L16" s="18"/>
      <c r="M16" s="18"/>
      <c r="N16" s="18"/>
    </row>
    <row r="17" spans="8:14" s="107" customFormat="1" ht="10.199999999999999">
      <c r="H17" s="18"/>
      <c r="I17" s="18"/>
      <c r="J17" s="18"/>
      <c r="K17" s="18"/>
      <c r="L17" s="18"/>
      <c r="M17" s="18"/>
      <c r="N17" s="18"/>
    </row>
    <row r="18" spans="8:14" s="107" customFormat="1" ht="10.199999999999999">
      <c r="H18" s="18"/>
      <c r="I18" s="18"/>
      <c r="J18" s="18"/>
      <c r="K18" s="18"/>
      <c r="L18" s="18"/>
      <c r="M18" s="18"/>
      <c r="N18" s="18"/>
    </row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  <row r="39" spans="8:14" s="107" customFormat="1" ht="10.199999999999999">
      <c r="H39" s="18"/>
      <c r="I39" s="18"/>
      <c r="J39" s="18"/>
      <c r="K39" s="18"/>
      <c r="L39" s="18"/>
      <c r="M39" s="18"/>
      <c r="N39" s="18"/>
    </row>
  </sheetData>
  <mergeCells count="7">
    <mergeCell ref="A15:N15"/>
    <mergeCell ref="J4:K4"/>
    <mergeCell ref="M4:N4"/>
    <mergeCell ref="C4:D4"/>
    <mergeCell ref="F4:G4"/>
    <mergeCell ref="C5:D5"/>
    <mergeCell ref="F5:G5"/>
  </mergeCells>
  <hyperlinks>
    <hyperlink ref="L1" location="'Innehåll_ Contents'!Utskriftsområde" display="Till tabellförteckning" xr:uid="{B6AAC825-C79D-42B8-9146-CCC3DDE37F0A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29CE-7BDE-4B2B-8935-DEE0A249D416}">
  <sheetPr>
    <tabColor theme="4" tint="0.79998168889431442"/>
  </sheetPr>
  <dimension ref="A1:T32"/>
  <sheetViews>
    <sheetView workbookViewId="0"/>
  </sheetViews>
  <sheetFormatPr defaultColWidth="9.109375" defaultRowHeight="13.2"/>
  <cols>
    <col min="1" max="1" width="20.44140625" style="1" customWidth="1"/>
    <col min="2" max="2" width="10.5546875" style="1" bestFit="1" customWidth="1"/>
    <col min="3" max="8" width="9.109375" style="1"/>
    <col min="9" max="9" width="14.5546875" style="1" customWidth="1"/>
    <col min="10" max="16384" width="9.109375" style="1"/>
  </cols>
  <sheetData>
    <row r="1" spans="1:20">
      <c r="A1" s="19" t="s">
        <v>344</v>
      </c>
    </row>
    <row r="2" spans="1:20">
      <c r="A2" s="112" t="s">
        <v>345</v>
      </c>
    </row>
    <row r="3" spans="1:20" ht="13.8" thickBot="1"/>
    <row r="4" spans="1:20" s="107" customFormat="1" ht="27" customHeight="1">
      <c r="A4" s="79" t="s">
        <v>23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20" s="107" customFormat="1" ht="27" customHeight="1">
      <c r="A5" s="234"/>
      <c r="B5" s="116" t="s">
        <v>88</v>
      </c>
    </row>
    <row r="6" spans="1:20" s="107" customFormat="1" ht="42.75" customHeight="1" thickBot="1">
      <c r="A6" s="109" t="s">
        <v>117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  <c r="J6"/>
      <c r="K6"/>
      <c r="L6"/>
      <c r="M6"/>
      <c r="N6"/>
      <c r="O6"/>
      <c r="P6"/>
      <c r="R6"/>
      <c r="S6"/>
      <c r="T6"/>
    </row>
    <row r="7" spans="1:20" s="126" customFormat="1" ht="14.1" customHeight="1">
      <c r="A7" s="34" t="s">
        <v>24</v>
      </c>
      <c r="B7" s="91">
        <f>'Tabell 4.2'!B7+'Tabell 4.3'!B7</f>
        <v>14281.034256321436</v>
      </c>
      <c r="C7" s="91">
        <f>'Tabell 4.2'!C7+'Tabell 4.3'!C7</f>
        <v>18639.08951447015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1:20" s="126" customFormat="1" ht="14.1" customHeight="1">
      <c r="A8" s="34" t="s">
        <v>25</v>
      </c>
      <c r="B8" s="91">
        <f>'Tabell 4.2'!B8+'Tabell 4.3'!B8</f>
        <v>7443.3898330442698</v>
      </c>
      <c r="C8" s="91">
        <f>'Tabell 4.2'!C8+'Tabell 4.3'!C8</f>
        <v>7697.4615936304081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spans="1:20" s="126" customFormat="1" ht="14.1" customHeight="1">
      <c r="A9" s="34" t="s">
        <v>26</v>
      </c>
      <c r="B9" s="91">
        <f>'Tabell 4.2'!B9+'Tabell 4.3'!B9</f>
        <v>7814.9062091072774</v>
      </c>
      <c r="C9" s="91">
        <f>'Tabell 4.2'!C9+'Tabell 4.3'!C9</f>
        <v>7510.8617152389015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20" s="126" customFormat="1" ht="14.1" customHeight="1">
      <c r="A10" s="34" t="s">
        <v>27</v>
      </c>
      <c r="B10" s="91">
        <f>'Tabell 4.2'!B10+'Tabell 4.3'!B10</f>
        <v>12141.382298812367</v>
      </c>
      <c r="C10" s="91">
        <f>'Tabell 4.2'!C10+'Tabell 4.3'!C10</f>
        <v>12491.433975006972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0" s="126" customFormat="1" ht="14.1" customHeight="1">
      <c r="A11" s="34" t="s">
        <v>28</v>
      </c>
      <c r="B11" s="91">
        <f>'Tabell 4.2'!B11+'Tabell 4.3'!B11</f>
        <v>10369.595497513195</v>
      </c>
      <c r="C11" s="91">
        <f>'Tabell 4.2'!C11+'Tabell 4.3'!C11</f>
        <v>10504.801554987871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0" s="126" customFormat="1" ht="14.1" customHeight="1">
      <c r="A12" s="34" t="s">
        <v>29</v>
      </c>
      <c r="B12" s="91">
        <f>'Tabell 4.2'!B12+'Tabell 4.3'!B12</f>
        <v>5205.9214731028151</v>
      </c>
      <c r="C12" s="91">
        <f>'Tabell 4.2'!C12+'Tabell 4.3'!C12</f>
        <v>5445.0333406421933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0" s="126" customFormat="1" ht="14.1" customHeight="1">
      <c r="A13" s="34" t="s">
        <v>109</v>
      </c>
      <c r="B13" s="91">
        <f>'Tabell 4.2'!B13+'Tabell 4.3'!B13</f>
        <v>8788.8309677219768</v>
      </c>
      <c r="C13" s="91">
        <f>'Tabell 4.2'!C13+'Tabell 4.3'!C13</f>
        <v>8517.786247318516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spans="1:20" s="126" customFormat="1" ht="14.1" customHeight="1">
      <c r="A14" s="34" t="s">
        <v>110</v>
      </c>
      <c r="B14" s="91">
        <f>'Tabell 4.2'!B14+'Tabell 4.3'!B14</f>
        <v>4983.0835812550149</v>
      </c>
      <c r="C14" s="91">
        <f>'Tabell 4.2'!C14+'Tabell 4.3'!C14</f>
        <v>4953.7724214900454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1:20" s="126" customFormat="1" ht="14.1" customHeight="1">
      <c r="A15" s="34" t="s">
        <v>30</v>
      </c>
      <c r="B15" s="91">
        <f>'Tabell 4.2'!B15+'Tabell 4.3'!B15</f>
        <v>4951.647957231251</v>
      </c>
      <c r="C15" s="91">
        <f>'Tabell 4.2'!C15+'Tabell 4.3'!C15</f>
        <v>4846.5102826593475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spans="1:20" s="126" customFormat="1" ht="14.1" customHeight="1">
      <c r="A16" s="34" t="s">
        <v>31</v>
      </c>
      <c r="B16" s="91">
        <f>'Tabell 4.2'!B16+'Tabell 4.3'!B16</f>
        <v>32382.842663502379</v>
      </c>
      <c r="C16" s="91">
        <f>'Tabell 4.2'!C16+'Tabell 4.3'!C16</f>
        <v>39434.452959590912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spans="1:20" s="126" customFormat="1" ht="14.1" customHeight="1">
      <c r="A17" s="34" t="s">
        <v>32</v>
      </c>
      <c r="B17" s="91">
        <f>'Tabell 4.2'!B17+'Tabell 4.3'!B17</f>
        <v>7832.2459695479874</v>
      </c>
      <c r="C17" s="91">
        <f>'Tabell 4.2'!C17+'Tabell 4.3'!C17</f>
        <v>8247.4935375175974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spans="1:20" s="126" customFormat="1" ht="14.1" customHeight="1">
      <c r="A18" s="34" t="s">
        <v>33</v>
      </c>
      <c r="B18" s="91">
        <f>'Tabell 4.2'!B18+'Tabell 4.3'!B18</f>
        <v>50745.07102632249</v>
      </c>
      <c r="C18" s="91">
        <f>'Tabell 4.2'!C18+'Tabell 4.3'!C18</f>
        <v>50797.162528462286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1:20" s="126" customFormat="1" ht="14.1" customHeight="1">
      <c r="A19" s="34" t="s">
        <v>34</v>
      </c>
      <c r="B19" s="91">
        <f>'Tabell 4.2'!B19+'Tabell 4.3'!B19</f>
        <v>11777.061570802442</v>
      </c>
      <c r="C19" s="91">
        <f>'Tabell 4.2'!C19+'Tabell 4.3'!C19</f>
        <v>11167.741595787331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spans="1:20" s="126" customFormat="1" ht="14.1" customHeight="1">
      <c r="A20" s="34" t="s">
        <v>35</v>
      </c>
      <c r="B20" s="91">
        <f>'Tabell 4.2'!B20+'Tabell 4.3'!B20</f>
        <v>9572.8464807785476</v>
      </c>
      <c r="C20" s="91">
        <f>'Tabell 4.2'!C20+'Tabell 4.3'!C20</f>
        <v>9564.385831252217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spans="1:20" s="126" customFormat="1" ht="14.1" customHeight="1">
      <c r="A21" s="34" t="s">
        <v>36</v>
      </c>
      <c r="B21" s="91">
        <f>'Tabell 4.2'!B21+'Tabell 4.3'!B21</f>
        <v>7951.9142016424494</v>
      </c>
      <c r="C21" s="91">
        <f>'Tabell 4.2'!C21+'Tabell 4.3'!C21</f>
        <v>12594.586304975513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</row>
    <row r="22" spans="1:20" s="126" customFormat="1" ht="14.1" customHeight="1">
      <c r="A22" s="34" t="s">
        <v>37</v>
      </c>
      <c r="B22" s="91">
        <f>'Tabell 4.2'!B22+'Tabell 4.3'!B22</f>
        <v>15238.050745543409</v>
      </c>
      <c r="C22" s="91">
        <f>'Tabell 4.2'!C22+'Tabell 4.3'!C22</f>
        <v>17001.249471321313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0" s="126" customFormat="1" ht="14.1" customHeight="1">
      <c r="A23" s="34" t="s">
        <v>38</v>
      </c>
      <c r="B23" s="91">
        <f>'Tabell 4.2'!B23+'Tabell 4.3'!B23</f>
        <v>11185.135679370291</v>
      </c>
      <c r="C23" s="91">
        <f>'Tabell 4.2'!C23+'Tabell 4.3'!C23</f>
        <v>10833.853492177161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1:20" s="126" customFormat="1" ht="14.1" customHeight="1">
      <c r="A24" s="34" t="s">
        <v>39</v>
      </c>
      <c r="B24" s="91">
        <f>'Tabell 4.2'!B24+'Tabell 4.3'!B24</f>
        <v>13811.578359330555</v>
      </c>
      <c r="C24" s="91">
        <f>'Tabell 4.2'!C24+'Tabell 4.3'!C24</f>
        <v>13521.335250676771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</row>
    <row r="25" spans="1:20" s="126" customFormat="1" ht="14.1" customHeight="1">
      <c r="A25" s="34" t="s">
        <v>111</v>
      </c>
      <c r="B25" s="91">
        <f>'Tabell 4.2'!B25+'Tabell 4.3'!B25</f>
        <v>8787.1944294573786</v>
      </c>
      <c r="C25" s="91">
        <f>'Tabell 4.2'!C25+'Tabell 4.3'!C25</f>
        <v>8284.6434603431735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</row>
    <row r="26" spans="1:20" s="126" customFormat="1" ht="14.1" customHeight="1">
      <c r="A26" s="34" t="s">
        <v>40</v>
      </c>
      <c r="B26" s="91">
        <f>'Tabell 4.2'!B26+'Tabell 4.3'!B26</f>
        <v>15238.190439966511</v>
      </c>
      <c r="C26" s="91">
        <f>'Tabell 4.2'!C26+'Tabell 4.3'!C26</f>
        <v>14441.985882750269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</row>
    <row r="27" spans="1:20" s="126" customFormat="1" ht="14.1" customHeight="1">
      <c r="A27" s="34" t="s">
        <v>41</v>
      </c>
      <c r="B27" s="91">
        <f>'Tabell 4.2'!B27+'Tabell 4.3'!B27</f>
        <v>39012.218299931439</v>
      </c>
      <c r="C27" s="91">
        <f>'Tabell 4.2'!C27+'Tabell 4.3'!C27</f>
        <v>40507.292363622888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</row>
    <row r="28" spans="1:20" s="107" customFormat="1" ht="17.25" customHeight="1" thickBot="1">
      <c r="A28" s="83" t="s">
        <v>0</v>
      </c>
      <c r="B28" s="118">
        <f>SUM(B7:B27)</f>
        <v>299514.14194030548</v>
      </c>
      <c r="C28" s="118">
        <f t="shared" ref="C28" si="0">SUM(C7:C27)</f>
        <v>317002.93332392181</v>
      </c>
      <c r="D28" s="118"/>
      <c r="E28" s="118"/>
      <c r="F28" s="118"/>
      <c r="G28" s="118"/>
      <c r="H28" s="118"/>
      <c r="I28" s="118"/>
    </row>
    <row r="29" spans="1:20" s="18" customFormat="1" ht="6.75" customHeight="1"/>
    <row r="30" spans="1:20" s="18" customFormat="1" ht="10.199999999999999"/>
    <row r="31" spans="1:20" s="18" customFormat="1" ht="10.199999999999999">
      <c r="B31" s="152"/>
    </row>
    <row r="32" spans="1:20" s="18" customFormat="1" ht="10.199999999999999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79998168889431442"/>
  </sheetPr>
  <dimension ref="A1:I32"/>
  <sheetViews>
    <sheetView workbookViewId="0"/>
  </sheetViews>
  <sheetFormatPr defaultColWidth="9.109375" defaultRowHeight="13.2"/>
  <cols>
    <col min="1" max="1" width="20.44140625" style="1" customWidth="1"/>
    <col min="2" max="2" width="10.5546875" style="1" bestFit="1" customWidth="1"/>
    <col min="3" max="8" width="9.109375" style="1"/>
    <col min="9" max="9" width="18.6640625" style="1" customWidth="1"/>
    <col min="10" max="16384" width="9.109375" style="1"/>
  </cols>
  <sheetData>
    <row r="1" spans="1:9">
      <c r="A1" s="19" t="s">
        <v>346</v>
      </c>
    </row>
    <row r="2" spans="1:9">
      <c r="A2" s="112" t="s">
        <v>347</v>
      </c>
    </row>
    <row r="3" spans="1:9" ht="13.8" thickBot="1"/>
    <row r="4" spans="1:9" s="107" customFormat="1" ht="27" customHeight="1">
      <c r="A4" s="79" t="s">
        <v>23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36.75" customHeight="1" thickBot="1">
      <c r="A6" s="109" t="s">
        <v>117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4.1" customHeight="1">
      <c r="A7" s="34" t="s">
        <v>24</v>
      </c>
      <c r="B7" s="91">
        <v>12309.419461007943</v>
      </c>
      <c r="C7" s="91">
        <v>16794.164410100682</v>
      </c>
      <c r="D7" s="91"/>
      <c r="E7" s="91"/>
      <c r="F7" s="91"/>
      <c r="G7" s="91"/>
      <c r="H7" s="91"/>
      <c r="I7" s="91"/>
    </row>
    <row r="8" spans="1:9" s="126" customFormat="1" ht="14.1" customHeight="1">
      <c r="A8" s="34" t="s">
        <v>25</v>
      </c>
      <c r="B8" s="91">
        <v>6760.3357242633483</v>
      </c>
      <c r="C8" s="91">
        <v>7027.3049738338586</v>
      </c>
      <c r="D8" s="91"/>
      <c r="E8" s="91"/>
      <c r="F8" s="91"/>
      <c r="G8" s="91"/>
      <c r="H8" s="91"/>
      <c r="I8" s="91"/>
    </row>
    <row r="9" spans="1:9" s="126" customFormat="1" ht="14.1" customHeight="1">
      <c r="A9" s="34" t="s">
        <v>26</v>
      </c>
      <c r="B9" s="91">
        <v>6601.1828672853053</v>
      </c>
      <c r="C9" s="91">
        <v>6353.0186249653661</v>
      </c>
      <c r="D9" s="91"/>
      <c r="E9" s="91"/>
      <c r="F9" s="91"/>
      <c r="G9" s="91"/>
      <c r="H9" s="91"/>
      <c r="I9" s="91"/>
    </row>
    <row r="10" spans="1:9" s="126" customFormat="1" ht="14.1" customHeight="1">
      <c r="A10" s="34" t="s">
        <v>27</v>
      </c>
      <c r="B10" s="91">
        <v>10630.223231830496</v>
      </c>
      <c r="C10" s="91">
        <v>11038.052155685966</v>
      </c>
      <c r="D10" s="91"/>
      <c r="E10" s="91"/>
      <c r="F10" s="91"/>
      <c r="G10" s="91"/>
      <c r="H10" s="91"/>
      <c r="I10" s="91"/>
    </row>
    <row r="11" spans="1:9" s="126" customFormat="1" ht="14.1" customHeight="1">
      <c r="A11" s="34" t="s">
        <v>28</v>
      </c>
      <c r="B11" s="91">
        <v>9427.4050229451805</v>
      </c>
      <c r="C11" s="91">
        <v>9557.0022857295498</v>
      </c>
      <c r="D11" s="91"/>
      <c r="E11" s="91"/>
      <c r="F11" s="91"/>
      <c r="G11" s="91"/>
      <c r="H11" s="91"/>
      <c r="I11" s="91"/>
    </row>
    <row r="12" spans="1:9" s="126" customFormat="1" ht="14.1" customHeight="1">
      <c r="A12" s="34" t="s">
        <v>29</v>
      </c>
      <c r="B12" s="91">
        <v>4273.5791888873828</v>
      </c>
      <c r="C12" s="91">
        <v>4430.1771793928556</v>
      </c>
      <c r="D12" s="91"/>
      <c r="E12" s="91"/>
      <c r="F12" s="91"/>
      <c r="G12" s="91"/>
      <c r="H12" s="91"/>
      <c r="I12" s="91"/>
    </row>
    <row r="13" spans="1:9" s="126" customFormat="1" ht="14.1" customHeight="1">
      <c r="A13" s="34" t="s">
        <v>109</v>
      </c>
      <c r="B13" s="91">
        <v>6637.3434195282507</v>
      </c>
      <c r="C13" s="91">
        <v>6543.1083380545542</v>
      </c>
      <c r="D13" s="91"/>
      <c r="E13" s="91"/>
      <c r="F13" s="91"/>
      <c r="G13" s="91"/>
      <c r="H13" s="91"/>
      <c r="I13" s="91"/>
    </row>
    <row r="14" spans="1:9" s="126" customFormat="1" ht="14.1" customHeight="1">
      <c r="A14" s="34" t="s">
        <v>110</v>
      </c>
      <c r="B14" s="91">
        <v>3057.4688581408018</v>
      </c>
      <c r="C14" s="91">
        <v>3112.5347739650556</v>
      </c>
      <c r="D14" s="91"/>
      <c r="E14" s="91"/>
      <c r="F14" s="91"/>
      <c r="G14" s="91"/>
      <c r="H14" s="91"/>
      <c r="I14" s="91"/>
    </row>
    <row r="15" spans="1:9" s="126" customFormat="1" ht="14.1" customHeight="1">
      <c r="A15" s="34" t="s">
        <v>30</v>
      </c>
      <c r="B15" s="91">
        <v>3103.8354201993839</v>
      </c>
      <c r="C15" s="91">
        <v>3082.3899838631805</v>
      </c>
      <c r="D15" s="91"/>
      <c r="E15" s="91"/>
      <c r="F15" s="91"/>
      <c r="G15" s="91"/>
      <c r="H15" s="91"/>
      <c r="I15" s="91"/>
    </row>
    <row r="16" spans="1:9" s="126" customFormat="1" ht="14.1" customHeight="1">
      <c r="A16" s="34" t="s">
        <v>31</v>
      </c>
      <c r="B16" s="91">
        <v>27087.21775052094</v>
      </c>
      <c r="C16" s="91">
        <v>33110.670322966122</v>
      </c>
      <c r="D16" s="91"/>
      <c r="E16" s="91"/>
      <c r="F16" s="91"/>
      <c r="G16" s="91"/>
      <c r="H16" s="91"/>
      <c r="I16" s="91"/>
    </row>
    <row r="17" spans="1:9" s="126" customFormat="1" ht="14.1" customHeight="1">
      <c r="A17" s="34" t="s">
        <v>32</v>
      </c>
      <c r="B17" s="91">
        <v>6744.740117014544</v>
      </c>
      <c r="C17" s="91">
        <v>7169.8095837307428</v>
      </c>
      <c r="D17" s="91"/>
      <c r="E17" s="91"/>
      <c r="F17" s="91"/>
      <c r="G17" s="91"/>
      <c r="H17" s="91"/>
      <c r="I17" s="91"/>
    </row>
    <row r="18" spans="1:9" s="126" customFormat="1" ht="14.1" customHeight="1">
      <c r="A18" s="34" t="s">
        <v>33</v>
      </c>
      <c r="B18" s="91">
        <v>31093.730662624981</v>
      </c>
      <c r="C18" s="91">
        <v>34067.9450525918</v>
      </c>
      <c r="D18" s="91"/>
      <c r="E18" s="91"/>
      <c r="F18" s="91"/>
      <c r="G18" s="91"/>
      <c r="H18" s="91"/>
      <c r="I18" s="91"/>
    </row>
    <row r="19" spans="1:9" s="126" customFormat="1" ht="14.1" customHeight="1">
      <c r="A19" s="34" t="s">
        <v>34</v>
      </c>
      <c r="B19" s="91">
        <v>10365.426052083893</v>
      </c>
      <c r="C19" s="91">
        <v>9789.4967396166358</v>
      </c>
      <c r="D19" s="91"/>
      <c r="E19" s="91"/>
      <c r="F19" s="91"/>
      <c r="G19" s="91"/>
      <c r="H19" s="91"/>
      <c r="I19" s="91"/>
    </row>
    <row r="20" spans="1:9" s="126" customFormat="1" ht="14.1" customHeight="1">
      <c r="A20" s="34" t="s">
        <v>35</v>
      </c>
      <c r="B20" s="91">
        <v>7440.2454010867959</v>
      </c>
      <c r="C20" s="91">
        <v>7441.2981486631734</v>
      </c>
      <c r="D20" s="91"/>
      <c r="E20" s="91"/>
      <c r="F20" s="91"/>
      <c r="G20" s="91"/>
      <c r="H20" s="91"/>
      <c r="I20" s="91"/>
    </row>
    <row r="21" spans="1:9" s="126" customFormat="1" ht="14.1" customHeight="1">
      <c r="A21" s="34" t="s">
        <v>36</v>
      </c>
      <c r="B21" s="91">
        <v>6841.9954957461214</v>
      </c>
      <c r="C21" s="91">
        <v>11436.577100812961</v>
      </c>
      <c r="D21" s="91"/>
      <c r="E21" s="91"/>
      <c r="F21" s="91"/>
      <c r="G21" s="91"/>
      <c r="H21" s="91"/>
      <c r="I21" s="91"/>
    </row>
    <row r="22" spans="1:9" s="126" customFormat="1" ht="14.1" customHeight="1">
      <c r="A22" s="34" t="s">
        <v>37</v>
      </c>
      <c r="B22" s="91">
        <v>12288.341680143407</v>
      </c>
      <c r="C22" s="91">
        <v>14140.274056496381</v>
      </c>
      <c r="D22" s="91"/>
      <c r="E22" s="91"/>
      <c r="F22" s="91"/>
      <c r="G22" s="91"/>
      <c r="H22" s="91"/>
      <c r="I22" s="91"/>
    </row>
    <row r="23" spans="1:9" s="126" customFormat="1" ht="14.1" customHeight="1">
      <c r="A23" s="34" t="s">
        <v>38</v>
      </c>
      <c r="B23" s="91">
        <v>8429.6206527323429</v>
      </c>
      <c r="C23" s="91">
        <v>8153.1288737415307</v>
      </c>
      <c r="D23" s="91"/>
      <c r="E23" s="91"/>
      <c r="F23" s="91"/>
      <c r="G23" s="91"/>
      <c r="H23" s="91"/>
      <c r="I23" s="91"/>
    </row>
    <row r="24" spans="1:9" s="126" customFormat="1" ht="14.1" customHeight="1">
      <c r="A24" s="34" t="s">
        <v>39</v>
      </c>
      <c r="B24" s="91">
        <v>11544.036024820136</v>
      </c>
      <c r="C24" s="91">
        <v>11151.884758158603</v>
      </c>
      <c r="D24" s="91"/>
      <c r="E24" s="91"/>
      <c r="F24" s="91"/>
      <c r="G24" s="91"/>
      <c r="H24" s="91"/>
      <c r="I24" s="91"/>
    </row>
    <row r="25" spans="1:9" s="126" customFormat="1" ht="14.1" customHeight="1">
      <c r="A25" s="34" t="s">
        <v>111</v>
      </c>
      <c r="B25" s="91">
        <v>8477.7216951411428</v>
      </c>
      <c r="C25" s="91">
        <v>7934.7466375463882</v>
      </c>
      <c r="D25" s="91"/>
      <c r="E25" s="91"/>
      <c r="F25" s="91"/>
      <c r="G25" s="91"/>
      <c r="H25" s="91"/>
      <c r="I25" s="91"/>
    </row>
    <row r="26" spans="1:9" s="126" customFormat="1" ht="14.1" customHeight="1">
      <c r="A26" s="34" t="s">
        <v>40</v>
      </c>
      <c r="B26" s="91">
        <v>13054.253654419934</v>
      </c>
      <c r="C26" s="91">
        <v>12323.559387203071</v>
      </c>
      <c r="D26" s="91"/>
      <c r="E26" s="91"/>
      <c r="F26" s="91"/>
      <c r="G26" s="91"/>
      <c r="H26" s="91"/>
      <c r="I26" s="91"/>
    </row>
    <row r="27" spans="1:9" s="126" customFormat="1" ht="14.1" customHeight="1">
      <c r="A27" s="34" t="s">
        <v>41</v>
      </c>
      <c r="B27" s="91">
        <v>11917.506906736355</v>
      </c>
      <c r="C27" s="91">
        <v>12350.042692833611</v>
      </c>
      <c r="D27" s="91"/>
      <c r="E27" s="91"/>
      <c r="F27" s="91"/>
      <c r="G27" s="91"/>
      <c r="H27" s="91"/>
      <c r="I27" s="91"/>
    </row>
    <row r="28" spans="1:9" s="107" customFormat="1" ht="17.25" customHeight="1" thickBot="1">
      <c r="A28" s="83" t="s">
        <v>0</v>
      </c>
      <c r="B28" s="118">
        <f>SUM(B7:B27)</f>
        <v>218085.62928715872</v>
      </c>
      <c r="C28" s="118">
        <f t="shared" ref="C28" si="0">SUM(C7:C27)</f>
        <v>237007.18607995211</v>
      </c>
      <c r="D28" s="118"/>
      <c r="E28" s="118"/>
      <c r="F28" s="118"/>
      <c r="G28" s="118"/>
      <c r="H28" s="118"/>
      <c r="I28" s="118"/>
    </row>
    <row r="29" spans="1:9" s="18" customFormat="1" ht="6.75" customHeight="1"/>
    <row r="30" spans="1:9" s="18" customFormat="1" ht="10.199999999999999"/>
    <row r="31" spans="1:9" s="18" customFormat="1" ht="10.199999999999999">
      <c r="B31" s="152"/>
    </row>
    <row r="32" spans="1:9" s="18" customFormat="1" ht="10.199999999999999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</sheetPr>
  <dimension ref="A1:I32"/>
  <sheetViews>
    <sheetView workbookViewId="0"/>
  </sheetViews>
  <sheetFormatPr defaultColWidth="9.109375" defaultRowHeight="13.2"/>
  <cols>
    <col min="1" max="1" width="20.44140625" style="1" customWidth="1"/>
    <col min="2" max="7" width="11" style="1" customWidth="1"/>
    <col min="8" max="8" width="10.88671875" style="1" customWidth="1"/>
    <col min="9" max="9" width="12.6640625" style="1" customWidth="1"/>
    <col min="10" max="16384" width="9.109375" style="1"/>
  </cols>
  <sheetData>
    <row r="1" spans="1:9">
      <c r="A1" s="19" t="s">
        <v>348</v>
      </c>
    </row>
    <row r="2" spans="1:9">
      <c r="A2" s="112" t="s">
        <v>349</v>
      </c>
    </row>
    <row r="3" spans="1:9" ht="13.8" thickBot="1"/>
    <row r="4" spans="1:9" s="107" customFormat="1" ht="27" customHeight="1">
      <c r="A4" s="79" t="s">
        <v>23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6" customFormat="1" ht="42" customHeight="1" thickBot="1">
      <c r="A6" s="109" t="s">
        <v>117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4.1" customHeight="1">
      <c r="A7" s="34" t="s">
        <v>24</v>
      </c>
      <c r="B7" s="91">
        <v>1971.6147953134941</v>
      </c>
      <c r="C7" s="91">
        <v>1844.9251043694692</v>
      </c>
      <c r="D7" s="91"/>
      <c r="E7" s="91"/>
      <c r="F7" s="91"/>
      <c r="G7" s="91"/>
      <c r="H7" s="91"/>
      <c r="I7" s="91"/>
    </row>
    <row r="8" spans="1:9" s="126" customFormat="1" ht="14.1" customHeight="1">
      <c r="A8" s="34" t="s">
        <v>25</v>
      </c>
      <c r="B8" s="91">
        <v>683.05410878092141</v>
      </c>
      <c r="C8" s="91">
        <v>670.15661979654965</v>
      </c>
      <c r="D8" s="91"/>
      <c r="E8" s="91"/>
      <c r="F8" s="91"/>
      <c r="G8" s="91"/>
      <c r="H8" s="91"/>
      <c r="I8" s="91"/>
    </row>
    <row r="9" spans="1:9" s="126" customFormat="1" ht="14.1" customHeight="1">
      <c r="A9" s="34" t="s">
        <v>26</v>
      </c>
      <c r="B9" s="91">
        <v>1213.7233418219721</v>
      </c>
      <c r="C9" s="91">
        <v>1157.8430902735358</v>
      </c>
      <c r="D9" s="91"/>
      <c r="E9" s="91"/>
      <c r="F9" s="91"/>
      <c r="G9" s="91"/>
      <c r="H9" s="91"/>
      <c r="I9" s="91"/>
    </row>
    <row r="10" spans="1:9" s="126" customFormat="1" ht="14.1" customHeight="1">
      <c r="A10" s="34" t="s">
        <v>27</v>
      </c>
      <c r="B10" s="91">
        <v>1511.1590669818704</v>
      </c>
      <c r="C10" s="91">
        <v>1453.3818193210061</v>
      </c>
      <c r="D10" s="91"/>
      <c r="E10" s="91"/>
      <c r="F10" s="91"/>
      <c r="G10" s="91"/>
      <c r="H10" s="91"/>
      <c r="I10" s="91"/>
    </row>
    <row r="11" spans="1:9" s="126" customFormat="1" ht="14.1" customHeight="1">
      <c r="A11" s="34" t="s">
        <v>28</v>
      </c>
      <c r="B11" s="91">
        <v>942.19047456801445</v>
      </c>
      <c r="C11" s="91">
        <v>947.79926925832149</v>
      </c>
      <c r="D11" s="91"/>
      <c r="E11" s="91"/>
      <c r="F11" s="91"/>
      <c r="G11" s="91"/>
      <c r="H11" s="91"/>
      <c r="I11" s="91"/>
    </row>
    <row r="12" spans="1:9" s="126" customFormat="1" ht="14.1" customHeight="1">
      <c r="A12" s="34" t="s">
        <v>29</v>
      </c>
      <c r="B12" s="91">
        <v>932.3422842154323</v>
      </c>
      <c r="C12" s="91">
        <v>1014.8561612493379</v>
      </c>
      <c r="D12" s="91"/>
      <c r="E12" s="91"/>
      <c r="F12" s="91"/>
      <c r="G12" s="91"/>
      <c r="H12" s="91"/>
      <c r="I12" s="91"/>
    </row>
    <row r="13" spans="1:9" s="126" customFormat="1" ht="14.1" customHeight="1">
      <c r="A13" s="34" t="s">
        <v>109</v>
      </c>
      <c r="B13" s="91">
        <v>2151.4875481937261</v>
      </c>
      <c r="C13" s="91">
        <v>1974.6779092639611</v>
      </c>
      <c r="D13" s="91"/>
      <c r="E13" s="91"/>
      <c r="F13" s="91"/>
      <c r="G13" s="91"/>
      <c r="H13" s="91"/>
      <c r="I13" s="91"/>
    </row>
    <row r="14" spans="1:9" s="126" customFormat="1" ht="14.1" customHeight="1">
      <c r="A14" s="34" t="s">
        <v>110</v>
      </c>
      <c r="B14" s="91">
        <v>1925.6147231142133</v>
      </c>
      <c r="C14" s="91">
        <v>1841.2376475249896</v>
      </c>
      <c r="D14" s="91"/>
      <c r="E14" s="91"/>
      <c r="F14" s="91"/>
      <c r="G14" s="91"/>
      <c r="H14" s="91"/>
      <c r="I14" s="91"/>
    </row>
    <row r="15" spans="1:9" s="126" customFormat="1" ht="14.1" customHeight="1">
      <c r="A15" s="34" t="s">
        <v>30</v>
      </c>
      <c r="B15" s="91">
        <v>1847.8125370318674</v>
      </c>
      <c r="C15" s="91">
        <v>1764.1202987961669</v>
      </c>
      <c r="D15" s="91"/>
      <c r="E15" s="91"/>
      <c r="F15" s="91"/>
      <c r="G15" s="91"/>
      <c r="H15" s="91"/>
      <c r="I15" s="91"/>
    </row>
    <row r="16" spans="1:9" s="126" customFormat="1" ht="14.1" customHeight="1">
      <c r="A16" s="34" t="s">
        <v>31</v>
      </c>
      <c r="B16" s="91">
        <v>5295.6249129814387</v>
      </c>
      <c r="C16" s="91">
        <v>6323.7826366247928</v>
      </c>
      <c r="D16" s="91"/>
      <c r="E16" s="91"/>
      <c r="F16" s="91"/>
      <c r="G16" s="91"/>
      <c r="H16" s="91"/>
      <c r="I16" s="91"/>
    </row>
    <row r="17" spans="1:9" s="126" customFormat="1" ht="14.1" customHeight="1">
      <c r="A17" s="34" t="s">
        <v>32</v>
      </c>
      <c r="B17" s="91">
        <v>1087.5058525334432</v>
      </c>
      <c r="C17" s="91">
        <v>1077.6839537868545</v>
      </c>
      <c r="D17" s="91"/>
      <c r="E17" s="91"/>
      <c r="F17" s="91"/>
      <c r="G17" s="91"/>
      <c r="H17" s="91"/>
      <c r="I17" s="91"/>
    </row>
    <row r="18" spans="1:9" s="126" customFormat="1" ht="14.1" customHeight="1">
      <c r="A18" s="34" t="s">
        <v>33</v>
      </c>
      <c r="B18" s="91">
        <v>19651.340363697505</v>
      </c>
      <c r="C18" s="91">
        <v>16729.217475870486</v>
      </c>
      <c r="D18" s="91"/>
      <c r="E18" s="91"/>
      <c r="F18" s="91"/>
      <c r="G18" s="91"/>
      <c r="H18" s="91"/>
      <c r="I18" s="91"/>
    </row>
    <row r="19" spans="1:9" s="126" customFormat="1" ht="14.1" customHeight="1">
      <c r="A19" s="34" t="s">
        <v>34</v>
      </c>
      <c r="B19" s="91">
        <v>1411.6355187185495</v>
      </c>
      <c r="C19" s="91">
        <v>1378.2448561706944</v>
      </c>
      <c r="D19" s="91"/>
      <c r="E19" s="91"/>
      <c r="F19" s="91"/>
      <c r="G19" s="91"/>
      <c r="H19" s="91"/>
      <c r="I19" s="91"/>
    </row>
    <row r="20" spans="1:9" s="126" customFormat="1" ht="14.1" customHeight="1">
      <c r="A20" s="34" t="s">
        <v>35</v>
      </c>
      <c r="B20" s="91">
        <v>2132.6010796917521</v>
      </c>
      <c r="C20" s="91">
        <v>2123.0876825890427</v>
      </c>
      <c r="D20" s="91"/>
      <c r="E20" s="91"/>
      <c r="F20" s="91"/>
      <c r="G20" s="91"/>
      <c r="H20" s="91"/>
      <c r="I20" s="91"/>
    </row>
    <row r="21" spans="1:9" s="126" customFormat="1" ht="14.1" customHeight="1">
      <c r="A21" s="34" t="s">
        <v>36</v>
      </c>
      <c r="B21" s="91">
        <v>1109.9187058963278</v>
      </c>
      <c r="C21" s="91">
        <v>1158.0092041625528</v>
      </c>
      <c r="D21" s="91"/>
      <c r="E21" s="91"/>
      <c r="F21" s="91"/>
      <c r="G21" s="91"/>
      <c r="H21" s="91"/>
      <c r="I21" s="91"/>
    </row>
    <row r="22" spans="1:9" s="126" customFormat="1" ht="14.1" customHeight="1">
      <c r="A22" s="34" t="s">
        <v>37</v>
      </c>
      <c r="B22" s="91">
        <v>2949.7090654000021</v>
      </c>
      <c r="C22" s="91">
        <v>2860.9754148249317</v>
      </c>
      <c r="D22" s="91"/>
      <c r="E22" s="91"/>
      <c r="F22" s="91"/>
      <c r="G22" s="91"/>
      <c r="H22" s="91"/>
      <c r="I22" s="91"/>
    </row>
    <row r="23" spans="1:9" s="126" customFormat="1" ht="14.1" customHeight="1">
      <c r="A23" s="34" t="s">
        <v>38</v>
      </c>
      <c r="B23" s="91">
        <v>2755.5150266379487</v>
      </c>
      <c r="C23" s="91">
        <v>2680.72461843563</v>
      </c>
      <c r="D23" s="91"/>
      <c r="E23" s="91"/>
      <c r="F23" s="91"/>
      <c r="G23" s="91"/>
      <c r="H23" s="91"/>
      <c r="I23" s="91"/>
    </row>
    <row r="24" spans="1:9" s="126" customFormat="1" ht="14.1" customHeight="1">
      <c r="A24" s="34" t="s">
        <v>39</v>
      </c>
      <c r="B24" s="91">
        <v>2267.5423345104191</v>
      </c>
      <c r="C24" s="91">
        <v>2369.4504925181682</v>
      </c>
      <c r="D24" s="91"/>
      <c r="E24" s="91"/>
      <c r="F24" s="91"/>
      <c r="G24" s="91"/>
      <c r="H24" s="91"/>
      <c r="I24" s="91"/>
    </row>
    <row r="25" spans="1:9" s="126" customFormat="1" ht="14.1" customHeight="1">
      <c r="A25" s="34" t="s">
        <v>111</v>
      </c>
      <c r="B25" s="91">
        <v>309.47273431623654</v>
      </c>
      <c r="C25" s="91">
        <v>349.89682279678493</v>
      </c>
      <c r="D25" s="91"/>
      <c r="E25" s="91"/>
      <c r="F25" s="91"/>
      <c r="G25" s="91"/>
      <c r="H25" s="91"/>
      <c r="I25" s="91"/>
    </row>
    <row r="26" spans="1:9" s="126" customFormat="1" ht="14.1" customHeight="1">
      <c r="A26" s="34" t="s">
        <v>40</v>
      </c>
      <c r="B26" s="91">
        <v>2183.936785546578</v>
      </c>
      <c r="C26" s="91">
        <v>2118.4264955471967</v>
      </c>
      <c r="D26" s="91"/>
      <c r="E26" s="91"/>
      <c r="F26" s="91"/>
      <c r="G26" s="91"/>
      <c r="H26" s="91"/>
      <c r="I26" s="91"/>
    </row>
    <row r="27" spans="1:9" s="107" customFormat="1" ht="17.25" customHeight="1">
      <c r="A27" s="34" t="s">
        <v>41</v>
      </c>
      <c r="B27" s="91">
        <v>27094.711393195081</v>
      </c>
      <c r="C27" s="91">
        <v>28157.249670789279</v>
      </c>
      <c r="D27" s="91"/>
      <c r="E27" s="91"/>
      <c r="F27" s="91"/>
      <c r="G27" s="91"/>
      <c r="H27" s="91"/>
      <c r="I27" s="91"/>
    </row>
    <row r="28" spans="1:9" s="18" customFormat="1" ht="15" customHeight="1" thickBot="1">
      <c r="A28" s="83" t="s">
        <v>0</v>
      </c>
      <c r="B28" s="118">
        <f>SUM(B7:B27)</f>
        <v>81428.512653146798</v>
      </c>
      <c r="C28" s="118">
        <f t="shared" ref="C28" si="0">SUM(C7:C27)</f>
        <v>79995.747243969759</v>
      </c>
      <c r="D28" s="118"/>
      <c r="E28" s="118"/>
      <c r="F28" s="118"/>
      <c r="G28" s="118"/>
      <c r="H28" s="118"/>
      <c r="I28" s="118"/>
    </row>
    <row r="29" spans="1:9" s="18" customFormat="1" ht="10.199999999999999"/>
    <row r="30" spans="1:9" s="18" customFormat="1" ht="10.199999999999999"/>
    <row r="31" spans="1:9" s="18" customFormat="1" ht="10.199999999999999">
      <c r="B31" s="152"/>
    </row>
    <row r="32" spans="1:9">
      <c r="A32" s="18"/>
      <c r="B32" s="18"/>
      <c r="C32" s="18"/>
      <c r="D32" s="18"/>
      <c r="E32" s="18"/>
      <c r="F32" s="18"/>
      <c r="G32" s="18"/>
      <c r="H32" s="18"/>
      <c r="I32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selection activeCell="A5" sqref="A5:A10"/>
    </sheetView>
  </sheetViews>
  <sheetFormatPr defaultColWidth="9.109375" defaultRowHeight="13.2"/>
  <cols>
    <col min="1" max="1" width="27.5546875" style="6" customWidth="1"/>
    <col min="2" max="3" width="6.109375" style="6" customWidth="1"/>
    <col min="4" max="4" width="9.109375" style="6"/>
    <col min="5" max="5" width="27.5546875" style="6" customWidth="1"/>
    <col min="6" max="7" width="6.109375" style="6" customWidth="1"/>
    <col min="8" max="16384" width="9.109375" style="6"/>
  </cols>
  <sheetData>
    <row r="1" spans="1:11">
      <c r="A1" s="19" t="s">
        <v>101</v>
      </c>
    </row>
    <row r="2" spans="1:11">
      <c r="A2" s="19" t="s">
        <v>96</v>
      </c>
      <c r="E2" s="19" t="s">
        <v>100</v>
      </c>
    </row>
    <row r="3" spans="1:11">
      <c r="A3" s="6" t="s">
        <v>95</v>
      </c>
      <c r="E3" s="6" t="s">
        <v>99</v>
      </c>
    </row>
    <row r="4" spans="1:11" ht="25.5" customHeight="1">
      <c r="A4" s="29" t="s">
        <v>46</v>
      </c>
      <c r="B4" s="30" t="s">
        <v>47</v>
      </c>
      <c r="C4" s="30" t="s">
        <v>48</v>
      </c>
      <c r="E4" s="29" t="s">
        <v>46</v>
      </c>
      <c r="F4" s="30" t="s">
        <v>47</v>
      </c>
      <c r="G4" s="30" t="s">
        <v>48</v>
      </c>
      <c r="K4" s="6" t="s">
        <v>131</v>
      </c>
    </row>
    <row r="5" spans="1:11">
      <c r="A5" s="7" t="s">
        <v>49</v>
      </c>
      <c r="B5" s="8"/>
      <c r="C5" s="8"/>
      <c r="E5" s="7" t="s">
        <v>49</v>
      </c>
      <c r="F5" s="9"/>
      <c r="G5" s="9"/>
    </row>
    <row r="6" spans="1:11">
      <c r="A6" s="10" t="s">
        <v>50</v>
      </c>
      <c r="B6" s="11"/>
      <c r="C6" s="11"/>
      <c r="E6" s="10" t="s">
        <v>50</v>
      </c>
      <c r="F6" s="12"/>
      <c r="G6" s="12"/>
    </row>
    <row r="7" spans="1:11" ht="25.5" customHeight="1">
      <c r="A7" s="13" t="s">
        <v>51</v>
      </c>
      <c r="B7" s="11"/>
      <c r="C7" s="11"/>
      <c r="E7" s="13" t="s">
        <v>51</v>
      </c>
      <c r="F7" s="12"/>
      <c r="G7" s="12"/>
    </row>
    <row r="8" spans="1:11" ht="25.5" customHeight="1">
      <c r="A8" s="13" t="s">
        <v>52</v>
      </c>
      <c r="B8" s="11"/>
      <c r="C8" s="11"/>
      <c r="E8" s="13" t="s">
        <v>52</v>
      </c>
      <c r="F8" s="12"/>
      <c r="G8" s="12"/>
    </row>
    <row r="9" spans="1:11">
      <c r="A9" s="10" t="s">
        <v>53</v>
      </c>
      <c r="B9" s="11"/>
      <c r="C9" s="11"/>
      <c r="E9" s="10" t="s">
        <v>53</v>
      </c>
      <c r="F9" s="12"/>
      <c r="G9" s="12"/>
    </row>
    <row r="10" spans="1:11">
      <c r="A10" s="14" t="s">
        <v>17</v>
      </c>
      <c r="B10" s="15"/>
      <c r="C10" s="15"/>
      <c r="E10" s="14" t="s">
        <v>17</v>
      </c>
      <c r="F10" s="16"/>
      <c r="G10" s="16"/>
    </row>
    <row r="11" spans="1:11" ht="17.25" customHeight="1">
      <c r="B11" s="17">
        <v>1</v>
      </c>
      <c r="C11" s="17">
        <v>1</v>
      </c>
      <c r="E11" s="18"/>
      <c r="F11" s="17">
        <v>1</v>
      </c>
      <c r="G11" s="17">
        <v>1</v>
      </c>
    </row>
    <row r="13" spans="1:11">
      <c r="A13" s="19" t="s">
        <v>97</v>
      </c>
    </row>
    <row r="14" spans="1:11">
      <c r="A14" s="6" t="s">
        <v>22</v>
      </c>
    </row>
    <row r="15" spans="1:11" ht="23.4">
      <c r="A15" s="29" t="s">
        <v>46</v>
      </c>
      <c r="B15" s="30" t="s">
        <v>47</v>
      </c>
      <c r="C15" s="30" t="s">
        <v>48</v>
      </c>
    </row>
    <row r="16" spans="1:11">
      <c r="A16" s="7" t="s">
        <v>49</v>
      </c>
      <c r="B16" s="8"/>
      <c r="C16" s="8"/>
    </row>
    <row r="17" spans="1:3">
      <c r="A17" s="10" t="s">
        <v>50</v>
      </c>
      <c r="B17" s="11"/>
      <c r="C17" s="11"/>
    </row>
    <row r="18" spans="1:3" ht="21">
      <c r="A18" s="13" t="s">
        <v>51</v>
      </c>
      <c r="B18" s="11"/>
      <c r="C18" s="11"/>
    </row>
    <row r="19" spans="1:3" ht="21">
      <c r="A19" s="13" t="s">
        <v>52</v>
      </c>
      <c r="B19" s="11"/>
      <c r="C19" s="11"/>
    </row>
    <row r="20" spans="1:3">
      <c r="A20" s="10" t="s">
        <v>53</v>
      </c>
      <c r="B20" s="11"/>
      <c r="C20" s="11"/>
    </row>
    <row r="21" spans="1:3">
      <c r="A21" s="14" t="s">
        <v>17</v>
      </c>
      <c r="B21" s="15"/>
      <c r="C21" s="15"/>
    </row>
    <row r="22" spans="1:3">
      <c r="B22" s="17">
        <v>1</v>
      </c>
      <c r="C22" s="17">
        <v>1</v>
      </c>
    </row>
    <row r="24" spans="1:3">
      <c r="A24" s="19" t="s">
        <v>98</v>
      </c>
    </row>
    <row r="25" spans="1:3">
      <c r="A25" s="6" t="s">
        <v>0</v>
      </c>
    </row>
    <row r="26" spans="1:3" ht="23.4">
      <c r="A26" s="29" t="s">
        <v>46</v>
      </c>
      <c r="B26" s="30" t="s">
        <v>47</v>
      </c>
      <c r="C26" s="30" t="s">
        <v>48</v>
      </c>
    </row>
    <row r="27" spans="1:3">
      <c r="A27" s="7" t="s">
        <v>49</v>
      </c>
      <c r="B27" s="8"/>
      <c r="C27" s="8"/>
    </row>
    <row r="28" spans="1:3">
      <c r="A28" s="10" t="s">
        <v>50</v>
      </c>
      <c r="B28" s="11"/>
      <c r="C28" s="11"/>
    </row>
    <row r="29" spans="1:3" ht="21">
      <c r="A29" s="13" t="s">
        <v>51</v>
      </c>
      <c r="B29" s="11"/>
      <c r="C29" s="11"/>
    </row>
    <row r="30" spans="1:3" ht="21">
      <c r="A30" s="13" t="s">
        <v>52</v>
      </c>
      <c r="B30" s="11"/>
      <c r="C30" s="11"/>
    </row>
    <row r="31" spans="1:3">
      <c r="A31" s="10" t="s">
        <v>53</v>
      </c>
      <c r="B31" s="11"/>
      <c r="C31" s="11"/>
    </row>
    <row r="32" spans="1:3">
      <c r="A32" s="14" t="s">
        <v>17</v>
      </c>
      <c r="B32" s="15"/>
      <c r="C32" s="15"/>
    </row>
    <row r="33" spans="2:3">
      <c r="B33" s="17">
        <v>1</v>
      </c>
      <c r="C33" s="17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79998168889431442"/>
  </sheetPr>
  <dimension ref="A1:I31"/>
  <sheetViews>
    <sheetView workbookViewId="0"/>
  </sheetViews>
  <sheetFormatPr defaultColWidth="9.109375" defaultRowHeight="13.2"/>
  <cols>
    <col min="1" max="1" width="20.44140625" style="1" customWidth="1"/>
    <col min="2" max="8" width="10.109375" style="1" customWidth="1"/>
    <col min="9" max="9" width="15.5546875" style="1" customWidth="1"/>
    <col min="10" max="16384" width="9.109375" style="1"/>
  </cols>
  <sheetData>
    <row r="1" spans="1:9">
      <c r="A1" s="19" t="s">
        <v>350</v>
      </c>
    </row>
    <row r="2" spans="1:9">
      <c r="A2" s="112" t="s">
        <v>351</v>
      </c>
    </row>
    <row r="3" spans="1:9" ht="13.8" thickBot="1"/>
    <row r="4" spans="1:9" s="107" customFormat="1" ht="27" customHeight="1">
      <c r="A4" s="79" t="s">
        <v>23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6" customFormat="1" ht="40.5" customHeight="1" thickBot="1">
      <c r="A6" s="109" t="s">
        <v>117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4.1" customHeight="1">
      <c r="A7" s="34" t="s">
        <v>24</v>
      </c>
      <c r="B7" s="91">
        <v>4795.2145470715195</v>
      </c>
      <c r="C7" s="91">
        <v>4664.8919625629042</v>
      </c>
      <c r="D7" s="91"/>
      <c r="E7" s="91"/>
      <c r="F7" s="91"/>
      <c r="G7" s="91"/>
      <c r="H7" s="91"/>
      <c r="I7" s="91"/>
    </row>
    <row r="8" spans="1:9" s="126" customFormat="1" ht="14.1" customHeight="1">
      <c r="A8" s="34" t="s">
        <v>25</v>
      </c>
      <c r="B8" s="91">
        <v>368.42144328690341</v>
      </c>
      <c r="C8" s="91">
        <v>379.98277592050823</v>
      </c>
      <c r="D8" s="91"/>
      <c r="E8" s="91"/>
      <c r="F8" s="91"/>
      <c r="G8" s="91"/>
      <c r="H8" s="91"/>
      <c r="I8" s="91"/>
    </row>
    <row r="9" spans="1:9" s="126" customFormat="1" ht="14.1" customHeight="1">
      <c r="A9" s="34" t="s">
        <v>26</v>
      </c>
      <c r="B9" s="91">
        <v>2654.9746370247358</v>
      </c>
      <c r="C9" s="91">
        <v>2783.6561184349184</v>
      </c>
      <c r="D9" s="91"/>
      <c r="E9" s="91"/>
      <c r="F9" s="91"/>
      <c r="G9" s="91"/>
      <c r="H9" s="91"/>
      <c r="I9" s="91"/>
    </row>
    <row r="10" spans="1:9" s="126" customFormat="1" ht="14.1" customHeight="1">
      <c r="A10" s="34" t="s">
        <v>27</v>
      </c>
      <c r="B10" s="91">
        <v>867.06675781828756</v>
      </c>
      <c r="C10" s="91">
        <v>830.32369821160898</v>
      </c>
      <c r="D10" s="91"/>
      <c r="E10" s="91"/>
      <c r="F10" s="91"/>
      <c r="G10" s="91"/>
      <c r="H10" s="91"/>
      <c r="I10" s="91"/>
    </row>
    <row r="11" spans="1:9" s="126" customFormat="1" ht="14.1" customHeight="1">
      <c r="A11" s="34" t="s">
        <v>28</v>
      </c>
      <c r="B11" s="91">
        <v>1192.8865547211767</v>
      </c>
      <c r="C11" s="91">
        <v>1048.0000872231547</v>
      </c>
      <c r="D11" s="91"/>
      <c r="E11" s="91"/>
      <c r="F11" s="91"/>
      <c r="G11" s="91"/>
      <c r="H11" s="91"/>
      <c r="I11" s="91"/>
    </row>
    <row r="12" spans="1:9" s="126" customFormat="1" ht="14.1" customHeight="1">
      <c r="A12" s="34" t="s">
        <v>29</v>
      </c>
      <c r="B12" s="91">
        <v>562.84822752877506</v>
      </c>
      <c r="C12" s="91">
        <v>493.42999960299488</v>
      </c>
      <c r="D12" s="91"/>
      <c r="E12" s="91"/>
      <c r="F12" s="91"/>
      <c r="G12" s="91"/>
      <c r="H12" s="91"/>
      <c r="I12" s="91"/>
    </row>
    <row r="13" spans="1:9" s="126" customFormat="1" ht="14.1" customHeight="1">
      <c r="A13" s="34" t="s">
        <v>109</v>
      </c>
      <c r="B13" s="91">
        <v>922.79294694889859</v>
      </c>
      <c r="C13" s="91">
        <v>970.10619664895466</v>
      </c>
      <c r="D13" s="91"/>
      <c r="E13" s="91"/>
      <c r="F13" s="91"/>
      <c r="G13" s="91"/>
      <c r="H13" s="91"/>
      <c r="I13" s="91"/>
    </row>
    <row r="14" spans="1:9" s="126" customFormat="1" ht="14.1" customHeight="1">
      <c r="A14" s="34" t="s">
        <v>110</v>
      </c>
      <c r="B14" s="91">
        <v>619.3262003514435</v>
      </c>
      <c r="C14" s="91">
        <v>688.94085575915869</v>
      </c>
      <c r="D14" s="91"/>
      <c r="E14" s="91"/>
      <c r="F14" s="91"/>
      <c r="G14" s="91"/>
      <c r="H14" s="91"/>
      <c r="I14" s="91"/>
    </row>
    <row r="15" spans="1:9" s="126" customFormat="1" ht="14.1" customHeight="1">
      <c r="A15" s="34" t="s">
        <v>30</v>
      </c>
      <c r="B15" s="91">
        <v>1231.6101759411558</v>
      </c>
      <c r="C15" s="91">
        <v>1259.9938385685252</v>
      </c>
      <c r="D15" s="91"/>
      <c r="E15" s="91"/>
      <c r="F15" s="91"/>
      <c r="G15" s="91"/>
      <c r="H15" s="91"/>
      <c r="I15" s="91"/>
    </row>
    <row r="16" spans="1:9" s="126" customFormat="1" ht="14.1" customHeight="1">
      <c r="A16" s="34" t="s">
        <v>31</v>
      </c>
      <c r="B16" s="91">
        <v>4558.1657835799251</v>
      </c>
      <c r="C16" s="91">
        <v>4524.8105083826304</v>
      </c>
      <c r="D16" s="91"/>
      <c r="E16" s="91"/>
      <c r="F16" s="91"/>
      <c r="G16" s="91"/>
      <c r="H16" s="91"/>
      <c r="I16" s="91"/>
    </row>
    <row r="17" spans="1:9" s="126" customFormat="1" ht="14.1" customHeight="1">
      <c r="A17" s="34" t="s">
        <v>32</v>
      </c>
      <c r="B17" s="91">
        <v>873.83658506539632</v>
      </c>
      <c r="C17" s="91">
        <v>880.85149783553004</v>
      </c>
      <c r="D17" s="91"/>
      <c r="E17" s="91"/>
      <c r="F17" s="91"/>
      <c r="G17" s="91"/>
      <c r="H17" s="91"/>
      <c r="I17" s="91"/>
    </row>
    <row r="18" spans="1:9" s="126" customFormat="1" ht="14.1" customHeight="1">
      <c r="A18" s="34" t="s">
        <v>33</v>
      </c>
      <c r="B18" s="91">
        <v>25604.092642549</v>
      </c>
      <c r="C18" s="91">
        <v>26268.912075286789</v>
      </c>
      <c r="D18" s="91"/>
      <c r="E18" s="91"/>
      <c r="F18" s="91"/>
      <c r="G18" s="91"/>
      <c r="H18" s="91"/>
      <c r="I18" s="91"/>
    </row>
    <row r="19" spans="1:9" s="126" customFormat="1" ht="14.1" customHeight="1">
      <c r="A19" s="34" t="s">
        <v>34</v>
      </c>
      <c r="B19" s="91">
        <v>2810.8108006535867</v>
      </c>
      <c r="C19" s="91">
        <v>2673.4417789702593</v>
      </c>
      <c r="D19" s="91"/>
      <c r="E19" s="91"/>
      <c r="F19" s="91"/>
      <c r="G19" s="91"/>
      <c r="H19" s="91"/>
      <c r="I19" s="91"/>
    </row>
    <row r="20" spans="1:9" s="126" customFormat="1" ht="14.1" customHeight="1">
      <c r="A20" s="34" t="s">
        <v>35</v>
      </c>
      <c r="B20" s="91">
        <v>925.75041195671724</v>
      </c>
      <c r="C20" s="91">
        <v>846.43013676227133</v>
      </c>
      <c r="D20" s="91"/>
      <c r="E20" s="91"/>
      <c r="F20" s="91"/>
      <c r="G20" s="91"/>
      <c r="H20" s="91"/>
      <c r="I20" s="91"/>
    </row>
    <row r="21" spans="1:9" s="126" customFormat="1" ht="14.1" customHeight="1">
      <c r="A21" s="34" t="s">
        <v>36</v>
      </c>
      <c r="B21" s="91">
        <v>2009.6155804808664</v>
      </c>
      <c r="C21" s="91">
        <v>2030.6313960003488</v>
      </c>
      <c r="D21" s="91"/>
      <c r="E21" s="91"/>
      <c r="F21" s="91"/>
      <c r="G21" s="91"/>
      <c r="H21" s="91"/>
      <c r="I21" s="91"/>
    </row>
    <row r="22" spans="1:9" s="126" customFormat="1" ht="14.1" customHeight="1">
      <c r="A22" s="34" t="s">
        <v>37</v>
      </c>
      <c r="B22" s="91">
        <v>507.09889890522527</v>
      </c>
      <c r="C22" s="91">
        <v>410.57470916561186</v>
      </c>
      <c r="D22" s="91"/>
      <c r="E22" s="91"/>
      <c r="F22" s="91"/>
      <c r="G22" s="91"/>
      <c r="H22" s="91"/>
      <c r="I22" s="91"/>
    </row>
    <row r="23" spans="1:9" s="126" customFormat="1" ht="14.1" customHeight="1">
      <c r="A23" s="34" t="s">
        <v>38</v>
      </c>
      <c r="B23" s="91">
        <v>1313.6135641302194</v>
      </c>
      <c r="C23" s="91">
        <v>1335.0708270731629</v>
      </c>
      <c r="D23" s="91"/>
      <c r="E23" s="91"/>
      <c r="F23" s="91"/>
      <c r="G23" s="91"/>
      <c r="H23" s="91"/>
      <c r="I23" s="91"/>
    </row>
    <row r="24" spans="1:9" s="126" customFormat="1" ht="14.1" customHeight="1">
      <c r="A24" s="34" t="s">
        <v>39</v>
      </c>
      <c r="B24" s="91">
        <v>2306.453841982931</v>
      </c>
      <c r="C24" s="91">
        <v>2442.3306059466599</v>
      </c>
      <c r="D24" s="91"/>
      <c r="E24" s="91"/>
      <c r="F24" s="91"/>
      <c r="G24" s="91"/>
      <c r="H24" s="91"/>
      <c r="I24" s="91"/>
    </row>
    <row r="25" spans="1:9" s="126" customFormat="1" ht="14.1" customHeight="1">
      <c r="A25" s="34" t="s">
        <v>111</v>
      </c>
      <c r="B25" s="91">
        <v>14.618588555091044</v>
      </c>
      <c r="C25" s="91">
        <v>11.260845366762776</v>
      </c>
      <c r="D25" s="91"/>
      <c r="E25" s="91"/>
      <c r="F25" s="91"/>
      <c r="G25" s="91"/>
      <c r="H25" s="91"/>
      <c r="I25" s="91"/>
    </row>
    <row r="26" spans="1:9" s="126" customFormat="1" ht="14.1" customHeight="1">
      <c r="A26" s="34" t="s">
        <v>40</v>
      </c>
      <c r="B26" s="91">
        <v>1381.200751028121</v>
      </c>
      <c r="C26" s="91">
        <v>1332.2444626142733</v>
      </c>
      <c r="D26" s="91"/>
      <c r="E26" s="91"/>
      <c r="F26" s="91"/>
      <c r="G26" s="91"/>
      <c r="H26" s="91"/>
      <c r="I26" s="91"/>
    </row>
    <row r="27" spans="1:9" s="107" customFormat="1" ht="14.1" customHeight="1">
      <c r="A27" s="34" t="s">
        <v>41</v>
      </c>
      <c r="B27" s="91">
        <v>2510.7500371025421</v>
      </c>
      <c r="C27" s="91">
        <v>2545.9308836982968</v>
      </c>
      <c r="D27" s="91"/>
      <c r="E27" s="91"/>
      <c r="F27" s="91"/>
      <c r="G27" s="91"/>
      <c r="H27" s="91"/>
      <c r="I27" s="91"/>
    </row>
    <row r="28" spans="1:9" s="18" customFormat="1" ht="12.75" customHeight="1" thickBot="1">
      <c r="A28" s="83" t="s">
        <v>0</v>
      </c>
      <c r="B28" s="118">
        <f>SUM(B7:B27)</f>
        <v>58031.148976682518</v>
      </c>
      <c r="C28" s="118">
        <f t="shared" ref="C28" si="0">SUM(C7:C27)</f>
        <v>58421.815260035321</v>
      </c>
      <c r="D28" s="118"/>
      <c r="E28" s="118"/>
      <c r="F28" s="118"/>
      <c r="G28" s="118"/>
      <c r="H28" s="118"/>
      <c r="I28" s="118"/>
    </row>
    <row r="29" spans="1:9" s="18" customFormat="1" ht="10.199999999999999"/>
    <row r="30" spans="1:9" s="18" customFormat="1" ht="10.199999999999999">
      <c r="B30" s="152"/>
      <c r="C30" s="152"/>
      <c r="D30" s="152"/>
      <c r="E30" s="152"/>
    </row>
    <row r="31" spans="1:9" s="18" customFormat="1" ht="10.199999999999999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1" tint="4.9989318521683403E-2"/>
  </sheetPr>
  <dimension ref="A1:N38"/>
  <sheetViews>
    <sheetView workbookViewId="0"/>
  </sheetViews>
  <sheetFormatPr defaultColWidth="9.109375" defaultRowHeight="13.2"/>
  <cols>
    <col min="1" max="1" width="16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55468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>
      <c r="A1" s="19" t="s">
        <v>294</v>
      </c>
      <c r="L1" s="191" t="s">
        <v>249</v>
      </c>
      <c r="M1" s="191"/>
    </row>
    <row r="2" spans="1:14">
      <c r="A2" s="112" t="s">
        <v>352</v>
      </c>
    </row>
    <row r="3" spans="1:14" ht="13.8" thickBot="1"/>
    <row r="4" spans="1:14" s="107" customFormat="1" ht="27" customHeight="1">
      <c r="A4" s="79" t="s">
        <v>119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7.75" customHeight="1" thickBot="1">
      <c r="A5" s="109" t="s">
        <v>118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20</v>
      </c>
      <c r="B6" s="91"/>
      <c r="C6" s="117"/>
      <c r="D6" s="91"/>
      <c r="E6" s="91"/>
      <c r="F6" s="117"/>
      <c r="G6" s="91"/>
      <c r="H6" s="121"/>
      <c r="I6" s="153"/>
      <c r="J6" s="146"/>
      <c r="K6" s="145"/>
      <c r="L6" s="145"/>
      <c r="M6" s="146"/>
      <c r="N6" s="145"/>
    </row>
    <row r="7" spans="1:14" s="126" customFormat="1" ht="17.25" customHeight="1">
      <c r="A7" s="34" t="s">
        <v>145</v>
      </c>
      <c r="B7" s="91"/>
      <c r="C7" s="117"/>
      <c r="D7" s="91"/>
      <c r="E7" s="91"/>
      <c r="F7" s="117"/>
      <c r="G7" s="91"/>
      <c r="H7" s="121"/>
      <c r="I7" s="153"/>
      <c r="J7" s="146"/>
      <c r="K7" s="145"/>
      <c r="L7" s="145"/>
      <c r="M7" s="146"/>
      <c r="N7" s="145"/>
    </row>
    <row r="8" spans="1:14" s="126" customFormat="1" ht="17.25" customHeight="1">
      <c r="A8" s="34" t="s">
        <v>146</v>
      </c>
      <c r="B8" s="91"/>
      <c r="C8" s="117"/>
      <c r="D8" s="91"/>
      <c r="E8" s="91"/>
      <c r="F8" s="117"/>
      <c r="G8" s="91"/>
      <c r="H8" s="91"/>
      <c r="I8" s="153"/>
      <c r="J8" s="146"/>
      <c r="K8" s="145"/>
      <c r="L8" s="145"/>
      <c r="M8" s="146"/>
      <c r="N8" s="145"/>
    </row>
    <row r="9" spans="1:14" s="126" customFormat="1" ht="17.25" customHeight="1">
      <c r="A9" s="34" t="s">
        <v>147</v>
      </c>
      <c r="B9" s="91"/>
      <c r="C9" s="117"/>
      <c r="D9" s="91"/>
      <c r="E9" s="91"/>
      <c r="F9" s="117"/>
      <c r="G9" s="91"/>
      <c r="H9" s="91"/>
      <c r="I9" s="153"/>
      <c r="J9" s="146"/>
      <c r="K9" s="145"/>
      <c r="L9" s="145"/>
      <c r="M9" s="146"/>
      <c r="N9" s="145"/>
    </row>
    <row r="10" spans="1:14" s="126" customFormat="1" ht="17.25" customHeight="1">
      <c r="A10" s="34" t="s">
        <v>148</v>
      </c>
      <c r="B10" s="91"/>
      <c r="C10" s="117"/>
      <c r="D10" s="91"/>
      <c r="E10" s="91"/>
      <c r="F10" s="117"/>
      <c r="G10" s="91"/>
      <c r="H10" s="91"/>
      <c r="I10" s="153"/>
      <c r="J10" s="146"/>
      <c r="K10" s="145"/>
      <c r="L10" s="145"/>
      <c r="M10" s="146"/>
      <c r="N10" s="145"/>
    </row>
    <row r="11" spans="1:14" s="126" customFormat="1" ht="17.25" customHeight="1">
      <c r="A11" s="34" t="s">
        <v>149</v>
      </c>
      <c r="B11" s="91"/>
      <c r="C11" s="117"/>
      <c r="D11" s="91"/>
      <c r="E11" s="91"/>
      <c r="F11" s="117"/>
      <c r="G11" s="91"/>
      <c r="H11" s="91"/>
      <c r="I11" s="153"/>
      <c r="J11" s="146"/>
      <c r="K11" s="145"/>
      <c r="L11" s="145"/>
      <c r="M11" s="146"/>
      <c r="N11" s="145"/>
    </row>
    <row r="12" spans="1:14" s="126" customFormat="1" ht="17.25" customHeight="1">
      <c r="A12" s="34" t="s">
        <v>150</v>
      </c>
      <c r="B12" s="91"/>
      <c r="C12" s="117"/>
      <c r="D12" s="91"/>
      <c r="E12" s="91"/>
      <c r="F12" s="117"/>
      <c r="G12" s="91"/>
      <c r="H12" s="91"/>
      <c r="I12" s="153"/>
      <c r="J12" s="146"/>
      <c r="K12" s="145"/>
      <c r="L12" s="145"/>
      <c r="M12" s="146"/>
      <c r="N12" s="145"/>
    </row>
    <row r="13" spans="1:14" s="126" customFormat="1" ht="17.25" customHeight="1">
      <c r="A13" s="34" t="s">
        <v>151</v>
      </c>
      <c r="B13" s="91"/>
      <c r="C13" s="117"/>
      <c r="D13" s="91"/>
      <c r="E13" s="91"/>
      <c r="F13" s="117"/>
      <c r="G13" s="91"/>
      <c r="I13" s="153"/>
      <c r="J13" s="146"/>
      <c r="K13" s="145"/>
      <c r="L13" s="145"/>
      <c r="M13" s="146"/>
      <c r="N13" s="154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8" customFormat="1" ht="6.75" customHeight="1"/>
    <row r="16" spans="1:14" s="18" customFormat="1" ht="10.199999999999999"/>
    <row r="17" spans="8:14" s="18" customFormat="1" ht="10.199999999999999"/>
    <row r="18" spans="8:14" s="18" customFormat="1" ht="10.199999999999999"/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767652E9-3AFA-49EB-A89E-620E8FFB8A26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 tint="4.9989318521683403E-2"/>
  </sheetPr>
  <dimension ref="A1:N38"/>
  <sheetViews>
    <sheetView workbookViewId="0"/>
  </sheetViews>
  <sheetFormatPr defaultColWidth="9.109375" defaultRowHeight="13.2"/>
  <cols>
    <col min="1" max="1" width="16.6640625" style="1" customWidth="1"/>
    <col min="2" max="2" width="22.44140625" style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55468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>
      <c r="A1" s="19" t="s">
        <v>295</v>
      </c>
      <c r="L1" s="191" t="s">
        <v>249</v>
      </c>
      <c r="M1" s="191"/>
    </row>
    <row r="2" spans="1:14">
      <c r="A2" s="112" t="s">
        <v>353</v>
      </c>
    </row>
    <row r="3" spans="1:14" ht="13.8" thickBot="1"/>
    <row r="4" spans="1:14" s="107" customFormat="1" ht="27" customHeight="1">
      <c r="A4" s="79" t="s">
        <v>119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7.75" customHeight="1" thickBot="1">
      <c r="A5" s="109" t="s">
        <v>118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20</v>
      </c>
      <c r="B6" s="91"/>
      <c r="C6" s="117"/>
      <c r="D6" s="91"/>
      <c r="E6" s="91"/>
      <c r="F6" s="117"/>
      <c r="G6" s="91"/>
      <c r="H6" s="121"/>
      <c r="I6" s="153"/>
      <c r="J6" s="153"/>
      <c r="K6" s="153"/>
      <c r="L6" s="153"/>
      <c r="M6" s="153"/>
      <c r="N6" s="153"/>
    </row>
    <row r="7" spans="1:14" s="126" customFormat="1" ht="17.25" customHeight="1">
      <c r="A7" s="34" t="s">
        <v>145</v>
      </c>
      <c r="B7" s="91"/>
      <c r="C7" s="117"/>
      <c r="D7" s="91"/>
      <c r="E7" s="91"/>
      <c r="F7" s="117"/>
      <c r="G7" s="91"/>
      <c r="H7" s="121"/>
      <c r="I7" s="153"/>
      <c r="J7" s="153"/>
      <c r="K7" s="153"/>
      <c r="L7" s="153"/>
      <c r="M7" s="153"/>
      <c r="N7" s="153"/>
    </row>
    <row r="8" spans="1:14" s="126" customFormat="1" ht="17.25" customHeight="1">
      <c r="A8" s="34" t="s">
        <v>146</v>
      </c>
      <c r="B8" s="91"/>
      <c r="C8" s="117"/>
      <c r="D8" s="91"/>
      <c r="E8" s="91"/>
      <c r="F8" s="117"/>
      <c r="G8" s="91"/>
      <c r="H8" s="91"/>
      <c r="I8" s="153"/>
      <c r="J8" s="153"/>
      <c r="K8" s="153"/>
      <c r="L8" s="153"/>
      <c r="M8" s="153"/>
      <c r="N8" s="153"/>
    </row>
    <row r="9" spans="1:14" s="126" customFormat="1" ht="17.25" customHeight="1">
      <c r="A9" s="34" t="s">
        <v>147</v>
      </c>
      <c r="B9" s="91"/>
      <c r="C9" s="117"/>
      <c r="D9" s="91"/>
      <c r="E9" s="91"/>
      <c r="F9" s="117"/>
      <c r="G9" s="91"/>
      <c r="H9" s="91"/>
      <c r="I9" s="153"/>
      <c r="J9" s="153"/>
      <c r="K9" s="153"/>
      <c r="L9" s="153"/>
      <c r="M9" s="153"/>
      <c r="N9" s="153"/>
    </row>
    <row r="10" spans="1:14" s="126" customFormat="1" ht="17.25" customHeight="1">
      <c r="A10" s="34" t="s">
        <v>148</v>
      </c>
      <c r="B10" s="91"/>
      <c r="C10" s="117"/>
      <c r="D10" s="91"/>
      <c r="E10" s="91"/>
      <c r="F10" s="117"/>
      <c r="G10" s="91"/>
      <c r="H10" s="91"/>
      <c r="I10" s="153"/>
      <c r="J10" s="153"/>
      <c r="K10" s="153"/>
      <c r="L10" s="153"/>
      <c r="M10" s="153"/>
      <c r="N10" s="153"/>
    </row>
    <row r="11" spans="1:14" s="126" customFormat="1" ht="17.25" customHeight="1">
      <c r="A11" s="34" t="s">
        <v>149</v>
      </c>
      <c r="B11" s="91"/>
      <c r="C11" s="117"/>
      <c r="D11" s="91"/>
      <c r="E11" s="91"/>
      <c r="F11" s="117"/>
      <c r="G11" s="91"/>
      <c r="H11" s="91"/>
      <c r="I11" s="153"/>
      <c r="J11" s="153"/>
      <c r="K11" s="153"/>
      <c r="L11" s="153"/>
      <c r="M11" s="153"/>
      <c r="N11" s="153"/>
    </row>
    <row r="12" spans="1:14" s="126" customFormat="1" ht="17.25" customHeight="1">
      <c r="A12" s="34" t="s">
        <v>150</v>
      </c>
      <c r="B12" s="91"/>
      <c r="C12" s="117"/>
      <c r="D12" s="91"/>
      <c r="E12" s="91"/>
      <c r="F12" s="117"/>
      <c r="G12" s="91"/>
      <c r="H12" s="91"/>
      <c r="I12" s="153"/>
      <c r="J12" s="153"/>
      <c r="K12" s="153"/>
      <c r="L12" s="153"/>
      <c r="M12" s="153"/>
      <c r="N12" s="153"/>
    </row>
    <row r="13" spans="1:14" s="126" customFormat="1" ht="17.25" customHeight="1">
      <c r="A13" s="34" t="s">
        <v>151</v>
      </c>
      <c r="B13" s="91"/>
      <c r="C13" s="117"/>
      <c r="D13" s="91"/>
      <c r="E13" s="91"/>
      <c r="F13" s="117"/>
      <c r="G13" s="91"/>
      <c r="I13" s="153"/>
      <c r="J13" s="153"/>
      <c r="K13" s="153"/>
      <c r="L13" s="153"/>
      <c r="M13" s="153"/>
      <c r="N13" s="15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8" customFormat="1" ht="6.75" customHeight="1"/>
    <row r="16" spans="1:14" s="18" customFormat="1" ht="10.199999999999999"/>
    <row r="17" spans="8:14" s="18" customFormat="1" ht="10.199999999999999"/>
    <row r="18" spans="8:14" s="18" customFormat="1" ht="10.199999999999999"/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040B1C65-5069-4DDA-8263-F4861D0C3FDC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1" tint="4.9989318521683403E-2"/>
  </sheetPr>
  <dimension ref="A1:N38"/>
  <sheetViews>
    <sheetView workbookViewId="0"/>
  </sheetViews>
  <sheetFormatPr defaultColWidth="9.109375" defaultRowHeight="13.2"/>
  <cols>
    <col min="1" max="1" width="16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.33203125" style="6" bestFit="1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>
      <c r="A1" s="19" t="s">
        <v>296</v>
      </c>
      <c r="L1" s="191" t="s">
        <v>249</v>
      </c>
      <c r="M1" s="191"/>
    </row>
    <row r="2" spans="1:14">
      <c r="A2" s="112" t="s">
        <v>354</v>
      </c>
    </row>
    <row r="3" spans="1:14" ht="13.8" thickBot="1"/>
    <row r="4" spans="1:14" s="107" customFormat="1" ht="27" customHeight="1">
      <c r="A4" s="79" t="s">
        <v>119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7.75" customHeight="1" thickBot="1">
      <c r="A5" s="109" t="s">
        <v>118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20</v>
      </c>
      <c r="B6" s="91"/>
      <c r="C6" s="117"/>
      <c r="D6" s="91"/>
      <c r="E6" s="91"/>
      <c r="F6" s="117"/>
      <c r="G6" s="91"/>
      <c r="H6" s="121"/>
      <c r="I6" s="153"/>
      <c r="J6" s="153"/>
      <c r="K6" s="153"/>
      <c r="L6" s="153"/>
      <c r="M6" s="153"/>
      <c r="N6" s="153"/>
    </row>
    <row r="7" spans="1:14" s="126" customFormat="1" ht="17.25" customHeight="1">
      <c r="A7" s="34" t="s">
        <v>145</v>
      </c>
      <c r="B7" s="91"/>
      <c r="C7" s="117"/>
      <c r="D7" s="91"/>
      <c r="E7" s="91"/>
      <c r="F7" s="117"/>
      <c r="G7" s="91"/>
      <c r="H7" s="121"/>
      <c r="I7" s="153"/>
      <c r="J7" s="153"/>
      <c r="K7" s="153"/>
      <c r="L7" s="153"/>
      <c r="M7" s="153"/>
      <c r="N7" s="153"/>
    </row>
    <row r="8" spans="1:14" s="126" customFormat="1" ht="17.25" customHeight="1">
      <c r="A8" s="34" t="s">
        <v>146</v>
      </c>
      <c r="B8" s="91"/>
      <c r="C8" s="117"/>
      <c r="D8" s="91"/>
      <c r="E8" s="91"/>
      <c r="F8" s="117"/>
      <c r="G8" s="91"/>
      <c r="H8" s="91"/>
      <c r="I8" s="153"/>
      <c r="J8" s="153"/>
      <c r="K8" s="153"/>
      <c r="L8" s="153"/>
      <c r="M8" s="153"/>
      <c r="N8" s="153"/>
    </row>
    <row r="9" spans="1:14" s="126" customFormat="1" ht="17.25" customHeight="1">
      <c r="A9" s="34" t="s">
        <v>147</v>
      </c>
      <c r="B9" s="91"/>
      <c r="C9" s="117"/>
      <c r="D9" s="91"/>
      <c r="E9" s="91"/>
      <c r="F9" s="117"/>
      <c r="G9" s="91"/>
      <c r="H9" s="91"/>
      <c r="I9" s="153"/>
      <c r="J9" s="153"/>
      <c r="K9" s="153"/>
      <c r="L9" s="153"/>
      <c r="M9" s="153"/>
      <c r="N9" s="153"/>
    </row>
    <row r="10" spans="1:14" s="126" customFormat="1" ht="17.25" customHeight="1">
      <c r="A10" s="34" t="s">
        <v>148</v>
      </c>
      <c r="B10" s="91"/>
      <c r="C10" s="117"/>
      <c r="D10" s="91"/>
      <c r="E10" s="91"/>
      <c r="F10" s="117"/>
      <c r="G10" s="91"/>
      <c r="H10" s="91"/>
      <c r="I10" s="153"/>
      <c r="J10" s="153"/>
      <c r="K10" s="153"/>
      <c r="L10" s="153"/>
      <c r="M10" s="153"/>
      <c r="N10" s="153"/>
    </row>
    <row r="11" spans="1:14" s="126" customFormat="1" ht="17.25" customHeight="1">
      <c r="A11" s="34" t="s">
        <v>149</v>
      </c>
      <c r="B11" s="91"/>
      <c r="C11" s="117"/>
      <c r="D11" s="91"/>
      <c r="E11" s="91"/>
      <c r="F11" s="117"/>
      <c r="G11" s="91"/>
      <c r="H11" s="91"/>
      <c r="I11" s="153"/>
      <c r="J11" s="153"/>
      <c r="K11" s="153"/>
      <c r="L11" s="153"/>
      <c r="M11" s="153"/>
      <c r="N11" s="153"/>
    </row>
    <row r="12" spans="1:14" s="126" customFormat="1" ht="17.25" customHeight="1">
      <c r="A12" s="34" t="s">
        <v>150</v>
      </c>
      <c r="B12" s="91"/>
      <c r="C12" s="117"/>
      <c r="D12" s="91"/>
      <c r="E12" s="91"/>
      <c r="F12" s="117"/>
      <c r="G12" s="91"/>
      <c r="H12" s="91"/>
      <c r="I12" s="153"/>
      <c r="J12" s="153"/>
      <c r="K12" s="153"/>
      <c r="L12" s="153"/>
      <c r="M12" s="153"/>
      <c r="N12" s="153"/>
    </row>
    <row r="13" spans="1:14" s="126" customFormat="1" ht="17.25" customHeight="1">
      <c r="A13" s="34" t="s">
        <v>151</v>
      </c>
      <c r="B13" s="91"/>
      <c r="C13" s="117"/>
      <c r="D13" s="91"/>
      <c r="E13" s="91"/>
      <c r="F13" s="117"/>
      <c r="G13" s="91"/>
      <c r="I13" s="153"/>
      <c r="J13" s="153"/>
      <c r="K13" s="153"/>
      <c r="L13" s="153"/>
      <c r="M13" s="153"/>
      <c r="N13" s="15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8" customFormat="1" ht="6.75" customHeight="1"/>
    <row r="16" spans="1:14" s="18" customFormat="1" ht="10.199999999999999"/>
    <row r="17" spans="8:14" s="18" customFormat="1" ht="10.199999999999999"/>
    <row r="18" spans="8:14" s="18" customFormat="1" ht="10.199999999999999"/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8E4FD423-7544-4AC8-9F44-9D97D111EB5D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1" tint="4.9989318521683403E-2"/>
  </sheetPr>
  <dimension ref="A1:N38"/>
  <sheetViews>
    <sheetView workbookViewId="0"/>
  </sheetViews>
  <sheetFormatPr defaultColWidth="9.109375" defaultRowHeight="13.2"/>
  <cols>
    <col min="1" max="1" width="16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" style="6" customWidth="1"/>
    <col min="10" max="10" width="2.33203125" style="6" customWidth="1"/>
    <col min="11" max="11" width="7.88671875" style="6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>
      <c r="A1" s="19" t="s">
        <v>355</v>
      </c>
      <c r="L1" s="1"/>
      <c r="M1" s="191" t="s">
        <v>249</v>
      </c>
    </row>
    <row r="2" spans="1:14">
      <c r="A2" s="5" t="s">
        <v>356</v>
      </c>
    </row>
    <row r="3" spans="1:14" ht="13.8" thickBot="1"/>
    <row r="4" spans="1:14" s="107" customFormat="1" ht="27" customHeight="1">
      <c r="A4" s="79" t="s">
        <v>119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7.75" customHeight="1" thickBot="1">
      <c r="A5" s="109" t="s">
        <v>118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20</v>
      </c>
      <c r="B6" s="91"/>
      <c r="C6" s="117"/>
      <c r="D6" s="91"/>
      <c r="E6" s="91"/>
      <c r="F6" s="117"/>
      <c r="G6" s="91"/>
      <c r="H6" s="121"/>
      <c r="I6" s="153"/>
      <c r="J6" s="153"/>
      <c r="K6" s="153"/>
      <c r="L6" s="153"/>
      <c r="M6" s="153"/>
      <c r="N6" s="153"/>
    </row>
    <row r="7" spans="1:14" s="126" customFormat="1" ht="17.25" customHeight="1">
      <c r="A7" s="34" t="s">
        <v>145</v>
      </c>
      <c r="B7" s="91"/>
      <c r="C7" s="117"/>
      <c r="D7" s="91"/>
      <c r="E7" s="91"/>
      <c r="F7" s="117"/>
      <c r="G7" s="91"/>
      <c r="H7" s="121"/>
      <c r="I7" s="153"/>
      <c r="J7" s="153"/>
      <c r="K7" s="153"/>
      <c r="L7" s="153"/>
      <c r="M7" s="153"/>
      <c r="N7" s="153"/>
    </row>
    <row r="8" spans="1:14" s="126" customFormat="1" ht="17.25" customHeight="1">
      <c r="A8" s="34" t="s">
        <v>146</v>
      </c>
      <c r="B8" s="91"/>
      <c r="C8" s="117"/>
      <c r="D8" s="91"/>
      <c r="E8" s="91"/>
      <c r="F8" s="117"/>
      <c r="G8" s="91"/>
      <c r="H8" s="91"/>
      <c r="I8" s="153"/>
      <c r="J8" s="153"/>
      <c r="K8" s="153"/>
      <c r="L8" s="153"/>
      <c r="M8" s="153"/>
      <c r="N8" s="153"/>
    </row>
    <row r="9" spans="1:14" s="126" customFormat="1" ht="17.25" customHeight="1">
      <c r="A9" s="34" t="s">
        <v>147</v>
      </c>
      <c r="B9" s="91"/>
      <c r="C9" s="117"/>
      <c r="D9" s="91"/>
      <c r="E9" s="91"/>
      <c r="F9" s="117"/>
      <c r="G9" s="91"/>
      <c r="H9" s="91"/>
      <c r="I9" s="153"/>
      <c r="J9" s="153"/>
      <c r="K9" s="153"/>
      <c r="L9" s="153"/>
      <c r="M9" s="153"/>
      <c r="N9" s="153"/>
    </row>
    <row r="10" spans="1:14" s="126" customFormat="1" ht="17.25" customHeight="1">
      <c r="A10" s="34" t="s">
        <v>148</v>
      </c>
      <c r="B10" s="91"/>
      <c r="C10" s="117"/>
      <c r="D10" s="91"/>
      <c r="E10" s="91"/>
      <c r="F10" s="117"/>
      <c r="G10" s="91"/>
      <c r="H10" s="91"/>
      <c r="I10" s="153"/>
      <c r="J10" s="153"/>
      <c r="K10" s="153"/>
      <c r="L10" s="153"/>
      <c r="M10" s="153"/>
      <c r="N10" s="153"/>
    </row>
    <row r="11" spans="1:14" s="126" customFormat="1" ht="17.25" customHeight="1">
      <c r="A11" s="34" t="s">
        <v>149</v>
      </c>
      <c r="B11" s="91"/>
      <c r="C11" s="117"/>
      <c r="D11" s="91"/>
      <c r="E11" s="91"/>
      <c r="F11" s="117"/>
      <c r="G11" s="91"/>
      <c r="H11" s="91"/>
      <c r="I11" s="153"/>
      <c r="J11" s="153"/>
      <c r="K11" s="153"/>
      <c r="L11" s="153"/>
      <c r="M11" s="153"/>
      <c r="N11" s="153"/>
    </row>
    <row r="12" spans="1:14" s="126" customFormat="1" ht="17.25" customHeight="1">
      <c r="A12" s="34" t="s">
        <v>150</v>
      </c>
      <c r="B12" s="91"/>
      <c r="C12" s="117"/>
      <c r="D12" s="91"/>
      <c r="E12" s="91"/>
      <c r="F12" s="117"/>
      <c r="G12" s="91"/>
      <c r="H12" s="91"/>
      <c r="I12" s="153"/>
      <c r="J12" s="153"/>
      <c r="K12" s="153"/>
      <c r="L12" s="153"/>
      <c r="M12" s="153"/>
      <c r="N12" s="153"/>
    </row>
    <row r="13" spans="1:14" s="126" customFormat="1" ht="17.25" customHeight="1">
      <c r="A13" s="34" t="s">
        <v>151</v>
      </c>
      <c r="B13" s="91"/>
      <c r="C13" s="117"/>
      <c r="D13" s="91"/>
      <c r="E13" s="91"/>
      <c r="F13" s="117"/>
      <c r="G13" s="91"/>
      <c r="I13" s="153"/>
      <c r="J13" s="153"/>
      <c r="K13" s="153"/>
      <c r="L13" s="153"/>
      <c r="M13" s="153"/>
      <c r="N13" s="15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8" customFormat="1" ht="6.75" customHeight="1"/>
    <row r="16" spans="1:14" s="18" customFormat="1" ht="10.199999999999999"/>
    <row r="17" spans="8:14" s="18" customFormat="1" ht="10.199999999999999"/>
    <row r="18" spans="8:14" s="18" customFormat="1" ht="10.199999999999999"/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M1" location="'Innehåll_ Contents'!Utskriftsområde" display="Till tabellförteckning" xr:uid="{98A0FAE6-35BA-4239-A7A5-10A921BD3B82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9240-8CA5-4286-86CD-9E525745F6C2}">
  <sheetPr>
    <tabColor theme="4" tint="-0.249977111117893"/>
  </sheetPr>
  <dimension ref="A1:I40"/>
  <sheetViews>
    <sheetView workbookViewId="0"/>
  </sheetViews>
  <sheetFormatPr defaultColWidth="9.109375" defaultRowHeight="13.2"/>
  <cols>
    <col min="1" max="1" width="69.33203125" style="1" customWidth="1"/>
    <col min="2" max="2" width="10.5546875" style="1" bestFit="1" customWidth="1"/>
    <col min="3" max="8" width="9.109375" style="1"/>
    <col min="9" max="9" width="13.44140625" style="1" customWidth="1"/>
    <col min="10" max="16384" width="9.109375" style="1"/>
  </cols>
  <sheetData>
    <row r="1" spans="1:9">
      <c r="A1" s="19" t="s">
        <v>357</v>
      </c>
      <c r="B1" s="6"/>
    </row>
    <row r="2" spans="1:9">
      <c r="A2" s="112" t="s">
        <v>358</v>
      </c>
      <c r="B2" s="6"/>
    </row>
    <row r="3" spans="1:9" ht="13.8" thickBot="1">
      <c r="A3" s="6"/>
      <c r="B3" s="6"/>
    </row>
    <row r="4" spans="1:9" s="107" customFormat="1" ht="27" customHeight="1">
      <c r="A4" s="79" t="s">
        <v>207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38.25" customHeight="1" thickBot="1">
      <c r="A6" s="109" t="s">
        <v>208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2" customFormat="1" ht="12.9" customHeight="1">
      <c r="A7" s="34" t="s">
        <v>189</v>
      </c>
      <c r="B7" s="120">
        <f>'Tabell 6.2'!B7+'Tabell 6.3'!B7</f>
        <v>98477.27008582557</v>
      </c>
      <c r="C7" s="120">
        <f>'Tabell 6.2'!C7+'Tabell 6.3'!C7</f>
        <v>90377.830781661396</v>
      </c>
      <c r="D7" s="120"/>
      <c r="E7" s="120"/>
      <c r="F7" s="120"/>
      <c r="G7" s="120"/>
      <c r="H7" s="120"/>
      <c r="I7" s="120"/>
    </row>
    <row r="8" spans="1:9" s="125" customFormat="1" ht="12.9" customHeight="1">
      <c r="A8" s="123" t="s">
        <v>190</v>
      </c>
      <c r="B8" s="120"/>
      <c r="C8" s="120"/>
      <c r="D8" s="120"/>
      <c r="E8" s="120"/>
      <c r="F8" s="120"/>
      <c r="G8" s="120"/>
      <c r="H8" s="120"/>
      <c r="I8" s="120"/>
    </row>
    <row r="9" spans="1:9" s="122" customFormat="1" ht="12.9" customHeight="1">
      <c r="A9" s="34" t="s">
        <v>191</v>
      </c>
      <c r="B9" s="120">
        <f>'Tabell 6.2'!B9+'Tabell 6.3'!B9</f>
        <v>1219.3622206419693</v>
      </c>
      <c r="C9" s="120">
        <f>'Tabell 6.2'!C9+'Tabell 6.3'!C9</f>
        <v>1320.3520877783203</v>
      </c>
      <c r="D9" s="120"/>
      <c r="E9" s="120"/>
      <c r="F9" s="120"/>
      <c r="G9" s="120"/>
      <c r="H9" s="120"/>
      <c r="I9" s="120"/>
    </row>
    <row r="10" spans="1:9" s="122" customFormat="1" ht="12.9" customHeight="1">
      <c r="A10" s="34" t="s">
        <v>192</v>
      </c>
      <c r="B10" s="120">
        <f>'Tabell 6.2'!B10+'Tabell 6.3'!B10</f>
        <v>59434.777403787637</v>
      </c>
      <c r="C10" s="120">
        <f>'Tabell 6.2'!C10+'Tabell 6.3'!C10</f>
        <v>61784.044918242391</v>
      </c>
      <c r="D10" s="120"/>
      <c r="E10" s="120"/>
      <c r="F10" s="120"/>
      <c r="G10" s="120"/>
      <c r="H10" s="120"/>
      <c r="I10" s="120"/>
    </row>
    <row r="11" spans="1:9" s="125" customFormat="1" ht="12.9" customHeight="1">
      <c r="A11" s="123" t="s">
        <v>299</v>
      </c>
      <c r="B11" s="120"/>
      <c r="C11" s="120"/>
      <c r="D11" s="120"/>
      <c r="E11" s="120"/>
      <c r="F11" s="120"/>
      <c r="G11" s="120"/>
      <c r="H11" s="120"/>
      <c r="I11" s="120"/>
    </row>
    <row r="12" spans="1:9" s="122" customFormat="1" ht="12.9" customHeight="1">
      <c r="A12" s="34" t="s">
        <v>193</v>
      </c>
      <c r="B12" s="120">
        <f>'Tabell 6.2'!B12+'Tabell 6.3'!B12</f>
        <v>14986.725921555917</v>
      </c>
      <c r="C12" s="120">
        <f>'Tabell 6.2'!C12+'Tabell 6.3'!C12</f>
        <v>15613.439548137412</v>
      </c>
      <c r="D12" s="120"/>
      <c r="E12" s="120"/>
      <c r="F12" s="120"/>
      <c r="G12" s="120"/>
      <c r="H12" s="120"/>
      <c r="I12" s="120"/>
    </row>
    <row r="13" spans="1:9" s="122" customFormat="1" ht="12.9" customHeight="1">
      <c r="A13" s="34" t="s">
        <v>194</v>
      </c>
      <c r="B13" s="120">
        <f>'Tabell 6.2'!B13+'Tabell 6.3'!B13</f>
        <v>164.21425590201858</v>
      </c>
      <c r="C13" s="120">
        <f>'Tabell 6.2'!C13+'Tabell 6.3'!C13</f>
        <v>269.90424264257103</v>
      </c>
      <c r="D13" s="120"/>
      <c r="E13" s="120"/>
      <c r="F13" s="120"/>
      <c r="G13" s="120"/>
      <c r="H13" s="120"/>
      <c r="I13" s="120"/>
    </row>
    <row r="14" spans="1:9" s="122" customFormat="1" ht="15.75" customHeight="1">
      <c r="A14" s="34" t="s">
        <v>195</v>
      </c>
      <c r="B14" s="120">
        <f>'Tabell 6.2'!B14+'Tabell 6.3'!B14</f>
        <v>34497.939459807341</v>
      </c>
      <c r="C14" s="120">
        <f>'Tabell 6.2'!C14+'Tabell 6.3'!C14</f>
        <v>33848.345454169168</v>
      </c>
      <c r="D14" s="120"/>
      <c r="E14" s="120"/>
      <c r="F14" s="120"/>
      <c r="G14" s="120"/>
      <c r="H14" s="120"/>
      <c r="I14" s="120"/>
    </row>
    <row r="15" spans="1:9" s="125" customFormat="1" ht="12.9" customHeight="1">
      <c r="A15" s="123" t="s">
        <v>112</v>
      </c>
      <c r="B15" s="120"/>
      <c r="C15" s="120"/>
      <c r="D15" s="120"/>
      <c r="E15" s="120"/>
      <c r="F15" s="120"/>
      <c r="G15" s="120"/>
      <c r="H15" s="120"/>
      <c r="I15" s="120"/>
    </row>
    <row r="16" spans="1:9" s="125" customFormat="1" ht="12.9" customHeight="1">
      <c r="A16" s="123" t="s">
        <v>113</v>
      </c>
      <c r="B16" s="120"/>
      <c r="C16" s="120"/>
      <c r="D16" s="120"/>
      <c r="E16" s="120"/>
      <c r="F16" s="120"/>
      <c r="G16" s="120"/>
      <c r="H16" s="120"/>
      <c r="I16" s="120"/>
    </row>
    <row r="17" spans="1:9" s="125" customFormat="1" ht="12.9" customHeight="1">
      <c r="A17" s="123" t="s">
        <v>196</v>
      </c>
      <c r="B17" s="120"/>
      <c r="C17" s="120"/>
      <c r="D17" s="120"/>
      <c r="E17" s="120"/>
      <c r="F17" s="120"/>
      <c r="G17" s="120"/>
      <c r="H17" s="120"/>
      <c r="I17" s="120"/>
    </row>
    <row r="18" spans="1:9" s="122" customFormat="1" ht="12.9" customHeight="1">
      <c r="A18" s="34" t="s">
        <v>197</v>
      </c>
      <c r="B18" s="120">
        <f>'Tabell 6.2'!B18+'Tabell 6.3'!B18</f>
        <v>30991.787358816262</v>
      </c>
      <c r="C18" s="120">
        <f>'Tabell 6.2'!C18+'Tabell 6.3'!C18</f>
        <v>28574.53661294292</v>
      </c>
      <c r="D18" s="120"/>
      <c r="E18" s="120"/>
      <c r="F18" s="120"/>
      <c r="G18" s="120"/>
      <c r="H18" s="120"/>
      <c r="I18" s="120"/>
    </row>
    <row r="19" spans="1:9" s="125" customFormat="1" ht="12.9" customHeight="1">
      <c r="A19" s="123" t="s">
        <v>114</v>
      </c>
      <c r="B19" s="120"/>
      <c r="C19" s="120"/>
      <c r="D19" s="120"/>
      <c r="E19" s="120"/>
      <c r="F19" s="120"/>
      <c r="G19" s="120"/>
      <c r="H19" s="120"/>
      <c r="I19" s="120"/>
    </row>
    <row r="20" spans="1:9" s="122" customFormat="1" ht="25.5" customHeight="1">
      <c r="A20" s="34" t="s">
        <v>198</v>
      </c>
      <c r="B20" s="120">
        <f>'Tabell 6.2'!B20+'Tabell 6.3'!B20</f>
        <v>8871.1210955327479</v>
      </c>
      <c r="C20" s="120">
        <f>'Tabell 6.2'!C20+'Tabell 6.3'!C20</f>
        <v>9545.3630068596722</v>
      </c>
      <c r="D20" s="120"/>
      <c r="E20" s="120"/>
      <c r="F20" s="120"/>
      <c r="G20" s="120"/>
      <c r="H20" s="120"/>
      <c r="I20" s="120"/>
    </row>
    <row r="21" spans="1:9" s="122" customFormat="1" ht="12.9" customHeight="1">
      <c r="A21" s="34" t="s">
        <v>199</v>
      </c>
      <c r="B21" s="120">
        <f>'Tabell 6.2'!B21+'Tabell 6.3'!B21</f>
        <v>20828.979034555345</v>
      </c>
      <c r="C21" s="120">
        <f>'Tabell 6.2'!C21+'Tabell 6.3'!C21</f>
        <v>21597.126162597764</v>
      </c>
      <c r="D21" s="120"/>
      <c r="E21" s="120"/>
      <c r="F21" s="120"/>
      <c r="G21" s="120"/>
      <c r="H21" s="120"/>
      <c r="I21" s="120"/>
    </row>
    <row r="22" spans="1:9" s="122" customFormat="1" ht="12.9" customHeight="1">
      <c r="A22" s="34" t="s">
        <v>200</v>
      </c>
      <c r="B22" s="120">
        <f>'Tabell 6.2'!B22+'Tabell 6.3'!B22</f>
        <v>13160.10827366836</v>
      </c>
      <c r="C22" s="120">
        <f>'Tabell 6.2'!C22+'Tabell 6.3'!C22</f>
        <v>14571.62357438953</v>
      </c>
      <c r="D22" s="120"/>
      <c r="E22" s="120"/>
      <c r="F22" s="120"/>
      <c r="G22" s="120"/>
      <c r="H22" s="120"/>
      <c r="I22" s="120"/>
    </row>
    <row r="23" spans="1:9" s="122" customFormat="1" ht="12.9" customHeight="1">
      <c r="A23" s="34" t="s">
        <v>201</v>
      </c>
      <c r="B23" s="120">
        <f>'Tabell 6.2'!B23+'Tabell 6.3'!B23</f>
        <v>1616.3574295182088</v>
      </c>
      <c r="C23" s="120">
        <f>'Tabell 6.2'!C23+'Tabell 6.3'!C23</f>
        <v>1371.9562286867824</v>
      </c>
      <c r="D23" s="120"/>
      <c r="E23" s="120"/>
      <c r="F23" s="120"/>
      <c r="G23" s="120"/>
      <c r="H23" s="120"/>
      <c r="I23" s="120"/>
    </row>
    <row r="24" spans="1:9" s="122" customFormat="1" ht="12.9" customHeight="1">
      <c r="A24" s="34" t="s">
        <v>202</v>
      </c>
      <c r="B24" s="120">
        <f>'Tabell 6.2'!B24+'Tabell 6.3'!B24</f>
        <v>2720.1331890421529</v>
      </c>
      <c r="C24" s="120">
        <f>'Tabell 6.2'!C24+'Tabell 6.3'!C24</f>
        <v>1958.5680403093752</v>
      </c>
      <c r="D24" s="120"/>
      <c r="E24" s="120"/>
      <c r="F24" s="120"/>
      <c r="G24" s="120"/>
      <c r="H24" s="120"/>
      <c r="I24" s="120"/>
    </row>
    <row r="25" spans="1:9" s="122" customFormat="1" ht="12.9" customHeight="1">
      <c r="A25" s="34" t="s">
        <v>203</v>
      </c>
      <c r="B25" s="120">
        <f>'Tabell 6.2'!B25+'Tabell 6.3'!B25</f>
        <v>1019.1143255400863</v>
      </c>
      <c r="C25" s="120">
        <f>'Tabell 6.2'!C25+'Tabell 6.3'!C25</f>
        <v>648.53099926512664</v>
      </c>
      <c r="D25" s="120"/>
      <c r="E25" s="120"/>
      <c r="F25" s="120"/>
      <c r="G25" s="120"/>
      <c r="H25" s="120"/>
      <c r="I25" s="120"/>
    </row>
    <row r="26" spans="1:9" s="122" customFormat="1" ht="12.9" customHeight="1">
      <c r="A26" s="34" t="s">
        <v>204</v>
      </c>
      <c r="B26" s="120">
        <f>'Tabell 6.2'!B26+'Tabell 6.3'!B26</f>
        <v>652.31228966698347</v>
      </c>
      <c r="C26" s="120">
        <f>'Tabell 6.2'!C26+'Tabell 6.3'!C26</f>
        <v>450.64209661807149</v>
      </c>
      <c r="D26" s="120"/>
      <c r="E26" s="120"/>
      <c r="F26" s="120"/>
      <c r="G26" s="120"/>
      <c r="H26" s="120"/>
      <c r="I26" s="120"/>
    </row>
    <row r="27" spans="1:9" s="122" customFormat="1" ht="12.9" customHeight="1">
      <c r="A27" s="34" t="s">
        <v>205</v>
      </c>
      <c r="B27" s="120">
        <f>'Tabell 6.2'!B27+'Tabell 6.3'!B27</f>
        <v>920.03827953045516</v>
      </c>
      <c r="C27" s="120">
        <f>'Tabell 6.2'!C27+'Tabell 6.3'!C27</f>
        <v>652.56807153360546</v>
      </c>
      <c r="D27" s="120"/>
      <c r="E27" s="120"/>
      <c r="F27" s="120"/>
      <c r="G27" s="120"/>
      <c r="H27" s="120"/>
      <c r="I27" s="120"/>
    </row>
    <row r="28" spans="1:9" s="122" customFormat="1" ht="12.9" customHeight="1">
      <c r="A28" s="34" t="s">
        <v>298</v>
      </c>
      <c r="B28" s="120">
        <f>'Tabell 6.2'!B28+'Tabell 6.3'!B28</f>
        <v>5456.3589300760614</v>
      </c>
      <c r="C28" s="120">
        <f>'Tabell 6.2'!C28+'Tabell 6.3'!C28</f>
        <v>25440.297042928687</v>
      </c>
      <c r="D28" s="120"/>
      <c r="E28" s="120"/>
      <c r="F28" s="120"/>
      <c r="G28" s="120"/>
      <c r="H28" s="120"/>
      <c r="I28" s="120"/>
    </row>
    <row r="29" spans="1:9" s="125" customFormat="1" ht="12.9" customHeight="1">
      <c r="A29" s="123" t="s">
        <v>307</v>
      </c>
      <c r="B29" s="120"/>
      <c r="C29" s="120"/>
      <c r="D29" s="120"/>
      <c r="E29" s="120"/>
      <c r="F29" s="120"/>
      <c r="G29" s="120"/>
      <c r="H29" s="120"/>
      <c r="I29" s="120"/>
    </row>
    <row r="30" spans="1:9" s="122" customFormat="1" ht="12.9" customHeight="1">
      <c r="A30" s="34" t="s">
        <v>206</v>
      </c>
      <c r="B30" s="120">
        <f>'Tabell 6.2'!B30+'Tabell 6.3'!B30</f>
        <v>4497.542386838305</v>
      </c>
      <c r="C30" s="120">
        <f>'Tabell 6.2'!C30+'Tabell 6.3'!C30</f>
        <v>8977.8044551591483</v>
      </c>
      <c r="D30" s="120"/>
      <c r="E30" s="120"/>
      <c r="F30" s="120"/>
      <c r="G30" s="120"/>
      <c r="H30" s="120"/>
      <c r="I30" s="120"/>
    </row>
    <row r="31" spans="1:9" s="131" customFormat="1" ht="15" customHeight="1" thickBot="1">
      <c r="A31" s="128" t="s">
        <v>0</v>
      </c>
      <c r="B31" s="118">
        <f>B7+SUM(B9:B30)</f>
        <v>299514.14194030542</v>
      </c>
      <c r="C31" s="118">
        <f t="shared" ref="C31" si="0">C7+SUM(C9:C30)</f>
        <v>317002.93332392198</v>
      </c>
      <c r="D31" s="118"/>
      <c r="E31" s="118"/>
      <c r="F31" s="118"/>
      <c r="G31" s="118"/>
      <c r="H31" s="118"/>
      <c r="I31" s="118"/>
    </row>
    <row r="32" spans="1:9" s="18" customFormat="1" ht="6.75" customHeight="1"/>
    <row r="33" spans="2:2" s="18" customFormat="1" ht="10.199999999999999"/>
    <row r="34" spans="2:2" s="18" customFormat="1" ht="10.199999999999999">
      <c r="B34" s="148"/>
    </row>
    <row r="35" spans="2:2" s="18" customFormat="1" ht="10.199999999999999"/>
    <row r="36" spans="2:2" s="107" customFormat="1" ht="10.199999999999999"/>
    <row r="37" spans="2:2" s="107" customFormat="1" ht="10.199999999999999"/>
    <row r="38" spans="2:2" s="107" customFormat="1" ht="10.199999999999999"/>
    <row r="39" spans="2:2" s="107" customFormat="1" ht="10.199999999999999"/>
    <row r="40" spans="2:2" s="107" customFormat="1" ht="10.199999999999999"/>
  </sheetData>
  <pageMargins left="0.70866141732283472" right="0.52" top="0.42" bottom="0.47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-0.249977111117893"/>
  </sheetPr>
  <dimension ref="A1:I32"/>
  <sheetViews>
    <sheetView zoomScaleNormal="100" workbookViewId="0"/>
  </sheetViews>
  <sheetFormatPr defaultColWidth="9.109375" defaultRowHeight="13.2"/>
  <cols>
    <col min="1" max="1" width="69.33203125" style="1" customWidth="1"/>
    <col min="2" max="2" width="10.5546875" style="1" bestFit="1" customWidth="1"/>
    <col min="3" max="8" width="9.109375" style="1"/>
    <col min="9" max="9" width="14.33203125" style="1" customWidth="1"/>
    <col min="10" max="16384" width="9.109375" style="1"/>
  </cols>
  <sheetData>
    <row r="1" spans="1:9">
      <c r="A1" s="19" t="s">
        <v>359</v>
      </c>
      <c r="B1" s="6"/>
    </row>
    <row r="2" spans="1:9">
      <c r="A2" s="112" t="s">
        <v>360</v>
      </c>
      <c r="B2" s="6"/>
    </row>
    <row r="3" spans="1:9" ht="13.8" thickBot="1">
      <c r="A3" s="6"/>
      <c r="B3" s="6"/>
    </row>
    <row r="4" spans="1:9" s="107" customFormat="1" ht="27" customHeight="1">
      <c r="A4" s="79" t="s">
        <v>207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39.75" customHeight="1" thickBot="1">
      <c r="A6" s="109" t="s">
        <v>208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2" customFormat="1" ht="12.9" customHeight="1">
      <c r="A7" s="34" t="s">
        <v>189</v>
      </c>
      <c r="B7" s="120">
        <v>97848.914545498963</v>
      </c>
      <c r="C7" s="120">
        <v>89488.024697873407</v>
      </c>
      <c r="D7" s="120"/>
      <c r="E7" s="120"/>
      <c r="F7" s="120"/>
      <c r="G7" s="120"/>
      <c r="H7" s="120"/>
      <c r="I7" s="120"/>
    </row>
    <row r="8" spans="1:9" s="125" customFormat="1" ht="12.9" customHeight="1">
      <c r="A8" s="123" t="s">
        <v>190</v>
      </c>
      <c r="B8" s="124"/>
      <c r="C8" s="124"/>
      <c r="D8" s="124"/>
      <c r="E8" s="124"/>
      <c r="F8" s="124"/>
      <c r="G8" s="124"/>
      <c r="H8" s="124"/>
      <c r="I8" s="124"/>
    </row>
    <row r="9" spans="1:9" s="122" customFormat="1" ht="12.9" customHeight="1">
      <c r="A9" s="34" t="s">
        <v>191</v>
      </c>
      <c r="B9" s="120">
        <v>289.67917408359222</v>
      </c>
      <c r="C9" s="120">
        <v>1241.2313701642406</v>
      </c>
      <c r="D9" s="120"/>
      <c r="E9" s="120"/>
      <c r="F9" s="120"/>
      <c r="G9" s="120"/>
      <c r="H9" s="120"/>
      <c r="I9" s="120"/>
    </row>
    <row r="10" spans="1:9" s="122" customFormat="1" ht="12.9" customHeight="1">
      <c r="A10" s="34" t="s">
        <v>192</v>
      </c>
      <c r="B10" s="120">
        <v>32893.485021791603</v>
      </c>
      <c r="C10" s="120">
        <v>33011.112403522231</v>
      </c>
      <c r="D10" s="120"/>
      <c r="E10" s="120"/>
      <c r="F10" s="120"/>
      <c r="G10" s="120"/>
      <c r="H10" s="120"/>
      <c r="I10" s="120"/>
    </row>
    <row r="11" spans="1:9" s="125" customFormat="1" ht="12.9" customHeight="1">
      <c r="A11" s="123" t="s">
        <v>299</v>
      </c>
      <c r="B11" s="124"/>
      <c r="C11" s="124"/>
      <c r="D11" s="124"/>
      <c r="E11" s="124"/>
      <c r="F11" s="124"/>
      <c r="G11" s="124"/>
      <c r="H11" s="124"/>
      <c r="I11" s="124"/>
    </row>
    <row r="12" spans="1:9" s="122" customFormat="1" ht="12.9" customHeight="1">
      <c r="A12" s="34" t="s">
        <v>193</v>
      </c>
      <c r="B12" s="120">
        <v>12958.290438823082</v>
      </c>
      <c r="C12" s="120">
        <v>13589.655322008965</v>
      </c>
      <c r="D12" s="120"/>
      <c r="E12" s="120"/>
      <c r="F12" s="120"/>
      <c r="G12" s="120"/>
      <c r="H12" s="120"/>
      <c r="I12" s="120"/>
    </row>
    <row r="13" spans="1:9" s="122" customFormat="1" ht="12.9" customHeight="1">
      <c r="A13" s="34" t="s">
        <v>194</v>
      </c>
      <c r="B13" s="120">
        <v>80.80873380388158</v>
      </c>
      <c r="C13" s="120">
        <v>174.71507252940114</v>
      </c>
      <c r="D13" s="120"/>
      <c r="E13" s="120"/>
      <c r="F13" s="120"/>
      <c r="G13" s="120"/>
      <c r="H13" s="120"/>
      <c r="I13" s="120"/>
    </row>
    <row r="14" spans="1:9" s="122" customFormat="1" ht="15.75" customHeight="1">
      <c r="A14" s="34" t="s">
        <v>195</v>
      </c>
      <c r="B14" s="120">
        <v>16949.412090137204</v>
      </c>
      <c r="C14" s="120">
        <v>16822.153816738326</v>
      </c>
      <c r="D14" s="120"/>
      <c r="E14" s="120"/>
      <c r="F14" s="120"/>
      <c r="G14" s="120"/>
      <c r="H14" s="120"/>
      <c r="I14" s="120"/>
    </row>
    <row r="15" spans="1:9" s="125" customFormat="1" ht="12.9" customHeight="1">
      <c r="A15" s="123" t="s">
        <v>112</v>
      </c>
      <c r="B15" s="124"/>
      <c r="C15" s="124"/>
      <c r="D15" s="124"/>
      <c r="E15" s="124"/>
      <c r="F15" s="124"/>
      <c r="G15" s="124"/>
      <c r="H15" s="124"/>
      <c r="I15" s="124"/>
    </row>
    <row r="16" spans="1:9" s="125" customFormat="1" ht="12.9" customHeight="1">
      <c r="A16" s="123" t="s">
        <v>113</v>
      </c>
      <c r="B16" s="124"/>
      <c r="C16" s="124"/>
      <c r="D16" s="124"/>
      <c r="E16" s="124"/>
      <c r="F16" s="124"/>
      <c r="G16" s="124"/>
      <c r="H16" s="124"/>
      <c r="I16" s="124"/>
    </row>
    <row r="17" spans="1:9" s="125" customFormat="1" ht="12.9" customHeight="1">
      <c r="A17" s="123" t="s">
        <v>196</v>
      </c>
      <c r="B17" s="124"/>
      <c r="C17" s="124"/>
      <c r="D17" s="124"/>
      <c r="E17" s="124"/>
      <c r="F17" s="124"/>
      <c r="G17" s="124"/>
      <c r="H17" s="124"/>
      <c r="I17" s="124"/>
    </row>
    <row r="18" spans="1:9" s="122" customFormat="1" ht="12.9" customHeight="1">
      <c r="A18" s="34" t="s">
        <v>197</v>
      </c>
      <c r="B18" s="120">
        <v>13887.614218344974</v>
      </c>
      <c r="C18" s="120">
        <v>14051.727282406484</v>
      </c>
      <c r="D18" s="120"/>
      <c r="E18" s="120"/>
      <c r="F18" s="120"/>
      <c r="G18" s="120"/>
      <c r="H18" s="120"/>
      <c r="I18" s="120"/>
    </row>
    <row r="19" spans="1:9" s="125" customFormat="1" ht="12.9" customHeight="1">
      <c r="A19" s="123" t="s">
        <v>114</v>
      </c>
      <c r="B19" s="124"/>
      <c r="C19" s="124"/>
      <c r="D19" s="124"/>
      <c r="E19" s="124"/>
      <c r="F19" s="124"/>
      <c r="G19" s="124"/>
      <c r="H19" s="124"/>
      <c r="I19" s="124"/>
    </row>
    <row r="20" spans="1:9" s="122" customFormat="1" ht="25.5" customHeight="1">
      <c r="A20" s="34" t="s">
        <v>198</v>
      </c>
      <c r="B20" s="120">
        <v>4692.3277660851263</v>
      </c>
      <c r="C20" s="120">
        <v>4885.147667887979</v>
      </c>
      <c r="D20" s="120"/>
      <c r="E20" s="120"/>
      <c r="F20" s="120"/>
      <c r="G20" s="120"/>
      <c r="H20" s="120"/>
      <c r="I20" s="120"/>
    </row>
    <row r="21" spans="1:9" s="122" customFormat="1" ht="12.9" customHeight="1">
      <c r="A21" s="34" t="s">
        <v>199</v>
      </c>
      <c r="B21" s="127">
        <v>18046.099330418085</v>
      </c>
      <c r="C21" s="127">
        <v>18855.258501422526</v>
      </c>
      <c r="D21" s="127"/>
      <c r="E21" s="127"/>
      <c r="F21" s="127"/>
      <c r="G21" s="127"/>
      <c r="H21" s="127"/>
      <c r="I21" s="127"/>
    </row>
    <row r="22" spans="1:9" s="122" customFormat="1" ht="12.9" customHeight="1">
      <c r="A22" s="34" t="s">
        <v>200</v>
      </c>
      <c r="B22" s="120">
        <v>7619.4593961455494</v>
      </c>
      <c r="C22" s="120">
        <v>9421.0053696018658</v>
      </c>
      <c r="D22" s="120"/>
      <c r="E22" s="120"/>
      <c r="F22" s="120"/>
      <c r="G22" s="120"/>
      <c r="H22" s="120"/>
      <c r="I22" s="120"/>
    </row>
    <row r="23" spans="1:9" s="122" customFormat="1" ht="12.9" customHeight="1">
      <c r="A23" s="34" t="s">
        <v>201</v>
      </c>
      <c r="B23" s="120">
        <v>557.25636894530612</v>
      </c>
      <c r="C23" s="120">
        <v>507.37455014926132</v>
      </c>
      <c r="D23" s="120"/>
      <c r="E23" s="120"/>
      <c r="F23" s="120"/>
      <c r="G23" s="120"/>
      <c r="H23" s="120"/>
      <c r="I23" s="120"/>
    </row>
    <row r="24" spans="1:9" s="122" customFormat="1" ht="12.9" customHeight="1">
      <c r="A24" s="34" t="s">
        <v>202</v>
      </c>
      <c r="B24" s="120">
        <v>1173.3609336792304</v>
      </c>
      <c r="C24" s="120">
        <v>588.96562392761564</v>
      </c>
      <c r="D24" s="120"/>
      <c r="E24" s="120"/>
      <c r="F24" s="120"/>
      <c r="G24" s="120"/>
      <c r="H24" s="120"/>
      <c r="I24" s="120"/>
    </row>
    <row r="25" spans="1:9" s="122" customFormat="1" ht="12.9" customHeight="1">
      <c r="A25" s="34" t="s">
        <v>203</v>
      </c>
      <c r="B25" s="127">
        <v>623.5053009630027</v>
      </c>
      <c r="C25" s="127">
        <v>360.1934760308589</v>
      </c>
      <c r="D25" s="127"/>
      <c r="E25" s="127"/>
      <c r="F25" s="127"/>
      <c r="G25" s="127"/>
      <c r="H25" s="127"/>
      <c r="I25" s="127"/>
    </row>
    <row r="26" spans="1:9" s="122" customFormat="1" ht="12.9" customHeight="1">
      <c r="A26" s="34" t="s">
        <v>204</v>
      </c>
      <c r="B26" s="120">
        <v>502.71275141843211</v>
      </c>
      <c r="C26" s="120">
        <v>298.34084493231342</v>
      </c>
      <c r="D26" s="120"/>
      <c r="E26" s="120"/>
      <c r="F26" s="120"/>
      <c r="G26" s="120"/>
      <c r="H26" s="120"/>
      <c r="I26" s="120"/>
    </row>
    <row r="27" spans="1:9" s="122" customFormat="1" ht="12.9" customHeight="1">
      <c r="A27" s="34" t="s">
        <v>205</v>
      </c>
      <c r="B27" s="120">
        <v>768.7546997727668</v>
      </c>
      <c r="C27" s="120">
        <v>514.28268130710444</v>
      </c>
      <c r="D27" s="120"/>
      <c r="E27" s="120"/>
      <c r="F27" s="120"/>
      <c r="G27" s="120"/>
      <c r="H27" s="120"/>
      <c r="I27" s="120"/>
    </row>
    <row r="28" spans="1:9" s="122" customFormat="1" ht="12.9" customHeight="1">
      <c r="A28" s="34" t="s">
        <v>298</v>
      </c>
      <c r="B28" s="120">
        <v>5357.5283091865158</v>
      </c>
      <c r="C28" s="120">
        <v>25308.954236726811</v>
      </c>
      <c r="D28" s="120"/>
      <c r="E28" s="120"/>
      <c r="F28" s="120"/>
      <c r="G28" s="120"/>
      <c r="H28" s="120"/>
      <c r="I28" s="120"/>
    </row>
    <row r="29" spans="1:9" s="125" customFormat="1" ht="12.9" customHeight="1">
      <c r="A29" s="123" t="s">
        <v>307</v>
      </c>
      <c r="B29" s="124"/>
      <c r="C29" s="124"/>
      <c r="D29" s="124"/>
      <c r="E29" s="124"/>
      <c r="F29" s="124"/>
      <c r="G29" s="124"/>
      <c r="H29" s="124"/>
      <c r="I29" s="124"/>
    </row>
    <row r="30" spans="1:9" s="122" customFormat="1" ht="12.9" customHeight="1">
      <c r="A30" s="34" t="s">
        <v>206</v>
      </c>
      <c r="B30" s="120">
        <v>3836.4202080612608</v>
      </c>
      <c r="C30" s="120">
        <v>7889.0431627228045</v>
      </c>
      <c r="D30" s="120"/>
      <c r="E30" s="120"/>
      <c r="F30" s="120"/>
      <c r="G30" s="120"/>
      <c r="H30" s="120"/>
      <c r="I30" s="120"/>
    </row>
    <row r="31" spans="1:9" s="131" customFormat="1" ht="15" customHeight="1" thickBot="1">
      <c r="A31" s="128" t="s">
        <v>0</v>
      </c>
      <c r="B31" s="118">
        <f>B7+SUM(B9:B30)</f>
        <v>218085.62928715858</v>
      </c>
      <c r="C31" s="118">
        <f t="shared" ref="C31" si="0">C7+SUM(C9:C30)</f>
        <v>237007.18607995223</v>
      </c>
      <c r="D31" s="118"/>
      <c r="E31" s="118"/>
      <c r="F31" s="118"/>
      <c r="G31" s="118"/>
      <c r="H31" s="118"/>
      <c r="I31" s="118"/>
    </row>
    <row r="32" spans="1:9" s="18" customFormat="1" ht="6.75" customHeight="1"/>
  </sheetData>
  <pageMargins left="0.70866141732283472" right="0.52" top="0.42" bottom="0.47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-0.249977111117893"/>
  </sheetPr>
  <dimension ref="A1:I39"/>
  <sheetViews>
    <sheetView zoomScaleNormal="100" workbookViewId="0"/>
  </sheetViews>
  <sheetFormatPr defaultColWidth="9.109375" defaultRowHeight="13.2"/>
  <cols>
    <col min="1" max="1" width="67.33203125" style="1" customWidth="1"/>
    <col min="2" max="7" width="10.88671875" style="1" customWidth="1"/>
    <col min="8" max="8" width="10.88671875" style="6" customWidth="1"/>
    <col min="9" max="9" width="14" style="6" customWidth="1"/>
    <col min="10" max="16384" width="9.109375" style="1"/>
  </cols>
  <sheetData>
    <row r="1" spans="1:9">
      <c r="A1" s="19" t="s">
        <v>361</v>
      </c>
      <c r="B1" s="6"/>
      <c r="C1" s="6"/>
      <c r="D1" s="6"/>
      <c r="E1" s="6"/>
      <c r="F1" s="6"/>
      <c r="G1" s="6"/>
    </row>
    <row r="2" spans="1:9">
      <c r="A2" s="112" t="s">
        <v>362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207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2" customFormat="1" ht="42" customHeight="1" thickBot="1">
      <c r="A6" s="109" t="s">
        <v>208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5" customFormat="1" ht="12.9" customHeight="1">
      <c r="A7" s="34" t="s">
        <v>189</v>
      </c>
      <c r="B7" s="120">
        <v>628.35554032660434</v>
      </c>
      <c r="C7" s="120">
        <v>889.80608378799525</v>
      </c>
      <c r="D7" s="120"/>
      <c r="E7" s="120"/>
      <c r="F7" s="120"/>
      <c r="G7" s="120"/>
      <c r="H7" s="120"/>
      <c r="I7" s="120"/>
    </row>
    <row r="8" spans="1:9" s="122" customFormat="1" ht="12.9" customHeight="1">
      <c r="A8" s="123" t="s">
        <v>190</v>
      </c>
      <c r="B8" s="124"/>
      <c r="C8" s="124"/>
      <c r="D8" s="124"/>
      <c r="E8" s="124"/>
      <c r="F8" s="124"/>
      <c r="G8" s="124"/>
      <c r="H8" s="124"/>
      <c r="I8" s="124"/>
    </row>
    <row r="9" spans="1:9" s="122" customFormat="1" ht="12.9" customHeight="1">
      <c r="A9" s="34" t="s">
        <v>191</v>
      </c>
      <c r="B9" s="120">
        <v>929.6830465583771</v>
      </c>
      <c r="C9" s="120">
        <v>79.120717614079766</v>
      </c>
      <c r="D9" s="120"/>
      <c r="E9" s="120"/>
      <c r="F9" s="120"/>
      <c r="G9" s="120"/>
      <c r="H9" s="120"/>
      <c r="I9" s="120"/>
    </row>
    <row r="10" spans="1:9" s="125" customFormat="1" ht="12.9" customHeight="1">
      <c r="A10" s="34" t="s">
        <v>192</v>
      </c>
      <c r="B10" s="120">
        <v>26541.292381996034</v>
      </c>
      <c r="C10" s="120">
        <v>28772.93251472016</v>
      </c>
      <c r="D10" s="120"/>
      <c r="E10" s="120"/>
      <c r="F10" s="120"/>
      <c r="G10" s="120"/>
      <c r="H10" s="120"/>
      <c r="I10" s="120"/>
    </row>
    <row r="11" spans="1:9" s="122" customFormat="1" ht="12.9" customHeight="1">
      <c r="A11" s="123" t="s">
        <v>299</v>
      </c>
      <c r="B11" s="124"/>
      <c r="C11" s="124"/>
      <c r="D11" s="124"/>
      <c r="E11" s="124"/>
      <c r="F11" s="124"/>
      <c r="G11" s="124"/>
      <c r="H11" s="124"/>
      <c r="I11" s="124"/>
    </row>
    <row r="12" spans="1:9" s="122" customFormat="1" ht="12.9" customHeight="1">
      <c r="A12" s="34" t="s">
        <v>193</v>
      </c>
      <c r="B12" s="120">
        <v>2028.4354827328357</v>
      </c>
      <c r="C12" s="120">
        <v>2023.7842261284484</v>
      </c>
      <c r="D12" s="120"/>
      <c r="E12" s="120"/>
      <c r="F12" s="120"/>
      <c r="G12" s="120"/>
      <c r="H12" s="120"/>
      <c r="I12" s="120"/>
    </row>
    <row r="13" spans="1:9" s="122" customFormat="1" ht="10.199999999999999">
      <c r="A13" s="34" t="s">
        <v>194</v>
      </c>
      <c r="B13" s="120">
        <v>83.405522098137013</v>
      </c>
      <c r="C13" s="120">
        <v>95.189170113169922</v>
      </c>
      <c r="D13" s="120"/>
      <c r="E13" s="120"/>
      <c r="F13" s="120"/>
      <c r="G13" s="120"/>
      <c r="H13" s="120"/>
      <c r="I13" s="120"/>
    </row>
    <row r="14" spans="1:9" s="125" customFormat="1" ht="12.9" customHeight="1">
      <c r="A14" s="34" t="s">
        <v>195</v>
      </c>
      <c r="B14" s="120">
        <v>17548.527369670133</v>
      </c>
      <c r="C14" s="120">
        <v>17026.191637430842</v>
      </c>
      <c r="D14" s="120"/>
      <c r="E14" s="120"/>
      <c r="F14" s="120"/>
      <c r="G14" s="120"/>
      <c r="H14" s="120"/>
      <c r="I14" s="120"/>
    </row>
    <row r="15" spans="1:9" s="125" customFormat="1" ht="12.9" customHeight="1">
      <c r="A15" s="123" t="s">
        <v>112</v>
      </c>
      <c r="B15" s="124"/>
      <c r="C15" s="124"/>
      <c r="D15" s="124"/>
      <c r="E15" s="124"/>
      <c r="F15" s="124"/>
      <c r="G15" s="124"/>
      <c r="H15" s="124"/>
      <c r="I15" s="124"/>
    </row>
    <row r="16" spans="1:9" s="125" customFormat="1" ht="12.9" customHeight="1">
      <c r="A16" s="123" t="s">
        <v>113</v>
      </c>
      <c r="B16" s="124"/>
      <c r="C16" s="124"/>
      <c r="D16" s="124"/>
      <c r="E16" s="124"/>
      <c r="F16" s="124"/>
      <c r="G16" s="124"/>
      <c r="H16" s="124"/>
      <c r="I16" s="124"/>
    </row>
    <row r="17" spans="1:9" s="122" customFormat="1" ht="12.9" customHeight="1">
      <c r="A17" s="123" t="s">
        <v>196</v>
      </c>
      <c r="B17" s="124"/>
      <c r="C17" s="124"/>
      <c r="D17" s="124"/>
      <c r="E17" s="124"/>
      <c r="F17" s="124"/>
      <c r="G17" s="124"/>
      <c r="H17" s="124"/>
      <c r="I17" s="124"/>
    </row>
    <row r="18" spans="1:9" s="125" customFormat="1" ht="12.9" customHeight="1">
      <c r="A18" s="34" t="s">
        <v>197</v>
      </c>
      <c r="B18" s="120">
        <v>17104.173140471288</v>
      </c>
      <c r="C18" s="120">
        <v>14522.809330536436</v>
      </c>
      <c r="D18" s="120"/>
      <c r="E18" s="120"/>
      <c r="F18" s="120"/>
      <c r="G18" s="120"/>
      <c r="H18" s="120"/>
      <c r="I18" s="120"/>
    </row>
    <row r="19" spans="1:9" s="122" customFormat="1" ht="12.75" customHeight="1">
      <c r="A19" s="123" t="s">
        <v>114</v>
      </c>
      <c r="B19" s="124"/>
      <c r="C19" s="124"/>
      <c r="D19" s="124"/>
      <c r="E19" s="124"/>
      <c r="F19" s="124"/>
      <c r="G19" s="124"/>
      <c r="H19" s="124"/>
      <c r="I19" s="124"/>
    </row>
    <row r="20" spans="1:9" s="122" customFormat="1" ht="12.9" customHeight="1">
      <c r="A20" s="34" t="s">
        <v>198</v>
      </c>
      <c r="B20" s="120">
        <v>4178.7933294476206</v>
      </c>
      <c r="C20" s="120">
        <v>4660.2153389716932</v>
      </c>
      <c r="D20" s="120"/>
      <c r="E20" s="120"/>
      <c r="F20" s="120"/>
      <c r="G20" s="120"/>
      <c r="H20" s="120"/>
      <c r="I20" s="120"/>
    </row>
    <row r="21" spans="1:9" s="122" customFormat="1" ht="12.9" customHeight="1">
      <c r="A21" s="34" t="s">
        <v>199</v>
      </c>
      <c r="B21" s="127">
        <v>2782.8797041372586</v>
      </c>
      <c r="C21" s="127">
        <v>2741.867661175238</v>
      </c>
      <c r="D21" s="127"/>
      <c r="E21" s="127"/>
      <c r="F21" s="127"/>
      <c r="G21" s="127"/>
      <c r="H21" s="127"/>
      <c r="I21" s="127"/>
    </row>
    <row r="22" spans="1:9" s="122" customFormat="1" ht="12.9" customHeight="1">
      <c r="A22" s="34" t="s">
        <v>200</v>
      </c>
      <c r="B22" s="120">
        <v>5540.6488775228117</v>
      </c>
      <c r="C22" s="120">
        <v>5150.6182047876655</v>
      </c>
      <c r="D22" s="120"/>
      <c r="E22" s="120"/>
      <c r="F22" s="120"/>
      <c r="G22" s="120"/>
      <c r="H22" s="120"/>
      <c r="I22" s="120"/>
    </row>
    <row r="23" spans="1:9" s="122" customFormat="1" ht="12.9" customHeight="1">
      <c r="A23" s="34" t="s">
        <v>201</v>
      </c>
      <c r="B23" s="120">
        <v>1059.1010605729027</v>
      </c>
      <c r="C23" s="120">
        <v>864.58167853752104</v>
      </c>
      <c r="D23" s="120"/>
      <c r="E23" s="120"/>
      <c r="F23" s="120"/>
      <c r="G23" s="120"/>
      <c r="H23" s="120"/>
      <c r="I23" s="120"/>
    </row>
    <row r="24" spans="1:9" s="122" customFormat="1" ht="12.9" customHeight="1">
      <c r="A24" s="34" t="s">
        <v>202</v>
      </c>
      <c r="B24" s="120">
        <v>1546.7722553629226</v>
      </c>
      <c r="C24" s="120">
        <v>1369.6024163817594</v>
      </c>
      <c r="D24" s="120"/>
      <c r="E24" s="120"/>
      <c r="F24" s="120"/>
      <c r="G24" s="120"/>
      <c r="H24" s="120"/>
      <c r="I24" s="120"/>
    </row>
    <row r="25" spans="1:9" s="122" customFormat="1" ht="12.9" customHeight="1">
      <c r="A25" s="34" t="s">
        <v>203</v>
      </c>
      <c r="B25" s="127">
        <v>395.60902457708357</v>
      </c>
      <c r="C25" s="127">
        <v>288.33752323426774</v>
      </c>
      <c r="D25" s="127"/>
      <c r="E25" s="127"/>
      <c r="F25" s="127"/>
      <c r="G25" s="127"/>
      <c r="H25" s="127"/>
      <c r="I25" s="127"/>
    </row>
    <row r="26" spans="1:9" s="122" customFormat="1" ht="12.9" customHeight="1">
      <c r="A26" s="34" t="s">
        <v>204</v>
      </c>
      <c r="B26" s="120">
        <v>149.59953824855137</v>
      </c>
      <c r="C26" s="120">
        <v>152.30125168575807</v>
      </c>
      <c r="D26" s="120"/>
      <c r="E26" s="120"/>
      <c r="F26" s="120"/>
      <c r="G26" s="120"/>
      <c r="H26" s="120"/>
      <c r="I26" s="120"/>
    </row>
    <row r="27" spans="1:9" s="122" customFormat="1" ht="12.9" customHeight="1">
      <c r="A27" s="34" t="s">
        <v>205</v>
      </c>
      <c r="B27" s="120">
        <v>151.28357975768833</v>
      </c>
      <c r="C27" s="120">
        <v>138.28539022650108</v>
      </c>
      <c r="D27" s="120"/>
      <c r="E27" s="120"/>
      <c r="F27" s="120"/>
      <c r="G27" s="120"/>
      <c r="H27" s="120"/>
      <c r="I27" s="120"/>
    </row>
    <row r="28" spans="1:9" s="125" customFormat="1" ht="12.9" customHeight="1">
      <c r="A28" s="34" t="s">
        <v>298</v>
      </c>
      <c r="B28" s="120">
        <v>98.830620889545827</v>
      </c>
      <c r="C28" s="120">
        <v>131.34280620187704</v>
      </c>
      <c r="D28" s="120"/>
      <c r="E28" s="120"/>
      <c r="F28" s="120"/>
      <c r="G28" s="120"/>
      <c r="H28" s="120"/>
      <c r="I28" s="120"/>
    </row>
    <row r="29" spans="1:9" s="122" customFormat="1" ht="12.9" customHeight="1">
      <c r="A29" s="123" t="s">
        <v>307</v>
      </c>
      <c r="B29" s="124"/>
      <c r="C29" s="124"/>
      <c r="D29" s="124"/>
      <c r="E29" s="124"/>
      <c r="F29" s="124"/>
      <c r="G29" s="124"/>
      <c r="H29" s="124"/>
      <c r="I29" s="124"/>
    </row>
    <row r="30" spans="1:9" s="131" customFormat="1" ht="15" customHeight="1">
      <c r="A30" s="34" t="s">
        <v>206</v>
      </c>
      <c r="B30" s="124">
        <v>661.12217877704438</v>
      </c>
      <c r="C30" s="124">
        <v>1088.761292436343</v>
      </c>
      <c r="D30" s="124"/>
      <c r="E30" s="124"/>
      <c r="F30" s="124"/>
      <c r="G30" s="124"/>
      <c r="H30" s="124"/>
      <c r="I30" s="124"/>
    </row>
    <row r="31" spans="1:9" s="18" customFormat="1" ht="11.25" customHeight="1" thickBot="1">
      <c r="A31" s="128" t="s">
        <v>0</v>
      </c>
      <c r="B31" s="118">
        <f>B7+SUM(B9:B30)</f>
        <v>81428.51265314687</v>
      </c>
      <c r="C31" s="118">
        <f t="shared" ref="C31" si="0">C7+SUM(C9:C30)</f>
        <v>79995.747243969759</v>
      </c>
      <c r="D31" s="118"/>
      <c r="E31" s="118"/>
      <c r="F31" s="118"/>
      <c r="G31" s="118"/>
      <c r="H31" s="118"/>
      <c r="I31" s="118"/>
    </row>
    <row r="32" spans="1:9" s="18" customFormat="1" ht="10.199999999999999"/>
    <row r="33" spans="2:9" s="18" customFormat="1" ht="10.199999999999999">
      <c r="B33" s="148"/>
      <c r="E33" s="148"/>
      <c r="I33" s="147"/>
    </row>
    <row r="34" spans="2:9" s="18" customFormat="1" ht="10.199999999999999"/>
    <row r="35" spans="2:9" s="107" customFormat="1" ht="10.199999999999999">
      <c r="H35" s="18"/>
      <c r="I35" s="18"/>
    </row>
    <row r="36" spans="2:9" s="107" customFormat="1" ht="10.199999999999999">
      <c r="H36" s="18"/>
      <c r="I36" s="18"/>
    </row>
    <row r="37" spans="2:9" s="107" customFormat="1" ht="10.199999999999999">
      <c r="H37" s="18"/>
      <c r="I37" s="18"/>
    </row>
    <row r="38" spans="2:9" s="107" customFormat="1" ht="10.199999999999999">
      <c r="H38" s="18"/>
      <c r="I38" s="18"/>
    </row>
    <row r="39" spans="2:9" s="107" customFormat="1" ht="10.199999999999999">
      <c r="H39" s="18"/>
      <c r="I39" s="18"/>
    </row>
  </sheetData>
  <pageMargins left="0.70866141732283472" right="0.48" top="0.41" bottom="0.4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-0.249977111117893"/>
  </sheetPr>
  <dimension ref="A1:I33"/>
  <sheetViews>
    <sheetView zoomScaleNormal="100" workbookViewId="0"/>
  </sheetViews>
  <sheetFormatPr defaultColWidth="9.109375" defaultRowHeight="13.2"/>
  <cols>
    <col min="1" max="1" width="74.6640625" style="1" customWidth="1"/>
    <col min="2" max="7" width="10.6640625" style="1" customWidth="1"/>
    <col min="8" max="8" width="10.6640625" style="6" customWidth="1"/>
    <col min="9" max="9" width="15" style="6" customWidth="1"/>
    <col min="10" max="16384" width="9.109375" style="1"/>
  </cols>
  <sheetData>
    <row r="1" spans="1:9" ht="12.75" customHeight="1">
      <c r="A1" s="19" t="s">
        <v>363</v>
      </c>
      <c r="B1" s="6"/>
      <c r="C1" s="6"/>
      <c r="D1" s="6"/>
      <c r="E1" s="6"/>
      <c r="F1" s="6"/>
      <c r="G1" s="6"/>
    </row>
    <row r="2" spans="1:9">
      <c r="A2" s="112" t="s">
        <v>364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207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2" customFormat="1" ht="46.5" customHeight="1" thickBot="1">
      <c r="A6" s="109" t="s">
        <v>208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5" customFormat="1" ht="12.9" customHeight="1">
      <c r="A7" s="34" t="s">
        <v>189</v>
      </c>
      <c r="B7" s="120">
        <v>6583.9878799748831</v>
      </c>
      <c r="C7" s="120">
        <v>6571.7195515202366</v>
      </c>
      <c r="D7" s="120"/>
      <c r="E7" s="120"/>
      <c r="F7" s="120"/>
      <c r="G7" s="120"/>
      <c r="H7" s="120"/>
      <c r="I7" s="120"/>
    </row>
    <row r="8" spans="1:9" s="122" customFormat="1" ht="12.9" customHeight="1">
      <c r="A8" s="123" t="s">
        <v>190</v>
      </c>
      <c r="B8" s="124"/>
      <c r="C8" s="124"/>
      <c r="D8" s="124"/>
      <c r="E8" s="124"/>
      <c r="F8" s="124"/>
      <c r="G8" s="124"/>
      <c r="H8" s="124"/>
      <c r="I8" s="124"/>
    </row>
    <row r="9" spans="1:9" s="122" customFormat="1" ht="12.9" customHeight="1">
      <c r="A9" s="34" t="s">
        <v>191</v>
      </c>
      <c r="B9" s="120">
        <v>19238.45447911265</v>
      </c>
      <c r="C9" s="120">
        <v>20316.785582155146</v>
      </c>
      <c r="D9" s="120"/>
      <c r="E9" s="120"/>
      <c r="F9" s="120"/>
      <c r="G9" s="120"/>
      <c r="H9" s="120"/>
      <c r="I9" s="120"/>
    </row>
    <row r="10" spans="1:9" s="125" customFormat="1" ht="12.9" customHeight="1">
      <c r="A10" s="34" t="s">
        <v>192</v>
      </c>
      <c r="B10" s="120">
        <v>1359.6801384244111</v>
      </c>
      <c r="C10" s="120">
        <v>1431.324534709215</v>
      </c>
      <c r="D10" s="120"/>
      <c r="E10" s="120"/>
      <c r="F10" s="120"/>
      <c r="G10" s="120"/>
      <c r="H10" s="120"/>
      <c r="I10" s="120"/>
    </row>
    <row r="11" spans="1:9" s="122" customFormat="1" ht="12.9" customHeight="1">
      <c r="A11" s="123" t="s">
        <v>299</v>
      </c>
      <c r="B11" s="124"/>
      <c r="C11" s="124"/>
      <c r="D11" s="124"/>
      <c r="E11" s="124"/>
      <c r="F11" s="124"/>
      <c r="G11" s="124"/>
      <c r="H11" s="124"/>
      <c r="I11" s="124"/>
    </row>
    <row r="12" spans="1:9" s="122" customFormat="1" ht="12.9" customHeight="1">
      <c r="A12" s="34" t="s">
        <v>193</v>
      </c>
      <c r="B12" s="120">
        <v>2969.7512332805095</v>
      </c>
      <c r="C12" s="120">
        <v>3087.0315874268495</v>
      </c>
      <c r="D12" s="120"/>
      <c r="E12" s="120"/>
      <c r="F12" s="120"/>
      <c r="G12" s="120"/>
      <c r="H12" s="120"/>
      <c r="I12" s="120"/>
    </row>
    <row r="13" spans="1:9" s="122" customFormat="1" ht="10.199999999999999">
      <c r="A13" s="34" t="s">
        <v>194</v>
      </c>
      <c r="B13" s="120">
        <v>139.89543371375515</v>
      </c>
      <c r="C13" s="120">
        <v>79.763620082662953</v>
      </c>
      <c r="D13" s="120"/>
      <c r="E13" s="120"/>
      <c r="F13" s="120"/>
      <c r="G13" s="120"/>
      <c r="H13" s="120"/>
      <c r="I13" s="120"/>
    </row>
    <row r="14" spans="1:9" s="125" customFormat="1" ht="12.9" customHeight="1">
      <c r="A14" s="34" t="s">
        <v>195</v>
      </c>
      <c r="B14" s="120">
        <v>2115.6784326974889</v>
      </c>
      <c r="C14" s="120">
        <v>1706.4812823904522</v>
      </c>
      <c r="D14" s="120"/>
      <c r="E14" s="120"/>
      <c r="F14" s="120"/>
      <c r="G14" s="120"/>
      <c r="H14" s="120"/>
      <c r="I14" s="120"/>
    </row>
    <row r="15" spans="1:9" s="125" customFormat="1" ht="12.9" customHeight="1">
      <c r="A15" s="123" t="s">
        <v>112</v>
      </c>
      <c r="B15" s="124"/>
      <c r="C15" s="124"/>
      <c r="D15" s="124"/>
      <c r="E15" s="124"/>
      <c r="F15" s="124"/>
      <c r="G15" s="124"/>
      <c r="H15" s="124"/>
      <c r="I15" s="124"/>
    </row>
    <row r="16" spans="1:9" s="125" customFormat="1" ht="12.9" customHeight="1">
      <c r="A16" s="123" t="s">
        <v>113</v>
      </c>
      <c r="B16" s="124"/>
      <c r="C16" s="124"/>
      <c r="D16" s="124"/>
      <c r="E16" s="124"/>
      <c r="F16" s="124"/>
      <c r="G16" s="124"/>
      <c r="H16" s="124"/>
      <c r="I16" s="124"/>
    </row>
    <row r="17" spans="1:9" s="122" customFormat="1" ht="12.9" customHeight="1">
      <c r="A17" s="123" t="s">
        <v>196</v>
      </c>
      <c r="B17" s="124"/>
      <c r="C17" s="124"/>
      <c r="D17" s="124"/>
      <c r="E17" s="124"/>
      <c r="F17" s="124"/>
      <c r="G17" s="124"/>
      <c r="H17" s="124"/>
      <c r="I17" s="124"/>
    </row>
    <row r="18" spans="1:9" s="125" customFormat="1" ht="12.9" customHeight="1">
      <c r="A18" s="34" t="s">
        <v>197</v>
      </c>
      <c r="B18" s="120">
        <v>9922.410984637565</v>
      </c>
      <c r="C18" s="120">
        <v>11271.300929921455</v>
      </c>
      <c r="D18" s="120"/>
      <c r="E18" s="120"/>
      <c r="F18" s="120"/>
      <c r="G18" s="120"/>
      <c r="H18" s="120"/>
      <c r="I18" s="120"/>
    </row>
    <row r="19" spans="1:9" s="122" customFormat="1" ht="12.75" customHeight="1">
      <c r="A19" s="123" t="s">
        <v>114</v>
      </c>
      <c r="B19" s="124"/>
      <c r="C19" s="124"/>
      <c r="D19" s="124"/>
      <c r="E19" s="124"/>
      <c r="F19" s="124"/>
      <c r="G19" s="124"/>
      <c r="H19" s="124"/>
      <c r="I19" s="124"/>
    </row>
    <row r="20" spans="1:9" s="122" customFormat="1" ht="12.9" customHeight="1">
      <c r="A20" s="34" t="s">
        <v>198</v>
      </c>
      <c r="B20" s="120">
        <v>3710.2084653454117</v>
      </c>
      <c r="C20" s="120">
        <v>3428.3914875238283</v>
      </c>
      <c r="D20" s="120"/>
      <c r="E20" s="120"/>
      <c r="F20" s="120"/>
      <c r="G20" s="120"/>
      <c r="H20" s="120"/>
      <c r="I20" s="120"/>
    </row>
    <row r="21" spans="1:9" s="122" customFormat="1" ht="12.9" customHeight="1">
      <c r="A21" s="34" t="s">
        <v>199</v>
      </c>
      <c r="B21" s="127">
        <v>1699.3501957840101</v>
      </c>
      <c r="C21" s="127">
        <v>1874.4492095936878</v>
      </c>
      <c r="D21" s="127"/>
      <c r="E21" s="127"/>
      <c r="F21" s="127"/>
      <c r="G21" s="127"/>
      <c r="H21" s="127"/>
      <c r="I21" s="127"/>
    </row>
    <row r="22" spans="1:9" s="122" customFormat="1" ht="12.9" customHeight="1">
      <c r="A22" s="34" t="s">
        <v>200</v>
      </c>
      <c r="B22" s="120">
        <v>3887.4915699674148</v>
      </c>
      <c r="C22" s="120">
        <v>3160.3355543088619</v>
      </c>
      <c r="D22" s="120"/>
      <c r="E22" s="120"/>
      <c r="F22" s="120"/>
      <c r="G22" s="120"/>
      <c r="H22" s="120"/>
      <c r="I22" s="120"/>
    </row>
    <row r="23" spans="1:9" s="122" customFormat="1" ht="12.9" customHeight="1">
      <c r="A23" s="34" t="s">
        <v>201</v>
      </c>
      <c r="B23" s="120">
        <v>471.60820544632077</v>
      </c>
      <c r="C23" s="120">
        <v>385.54924253980818</v>
      </c>
      <c r="D23" s="120"/>
      <c r="E23" s="120"/>
      <c r="F23" s="120"/>
      <c r="G23" s="120"/>
      <c r="H23" s="120"/>
      <c r="I23" s="120"/>
    </row>
    <row r="24" spans="1:9" s="122" customFormat="1" ht="12.9" customHeight="1">
      <c r="A24" s="34" t="s">
        <v>202</v>
      </c>
      <c r="B24" s="120">
        <v>3029.7600583717895</v>
      </c>
      <c r="C24" s="120">
        <v>2080.6357076220474</v>
      </c>
      <c r="D24" s="120"/>
      <c r="E24" s="120"/>
      <c r="F24" s="120"/>
      <c r="G24" s="120"/>
      <c r="H24" s="120"/>
      <c r="I24" s="120"/>
    </row>
    <row r="25" spans="1:9" s="122" customFormat="1" ht="12.9" customHeight="1">
      <c r="A25" s="34" t="s">
        <v>203</v>
      </c>
      <c r="B25" s="127">
        <v>244.53359231873591</v>
      </c>
      <c r="C25" s="127">
        <v>248.59939390356593</v>
      </c>
      <c r="D25" s="127"/>
      <c r="E25" s="127"/>
      <c r="F25" s="127"/>
      <c r="G25" s="127"/>
      <c r="H25" s="127"/>
      <c r="I25" s="127"/>
    </row>
    <row r="26" spans="1:9" s="122" customFormat="1" ht="12.9" customHeight="1">
      <c r="A26" s="34" t="s">
        <v>204</v>
      </c>
      <c r="B26" s="120">
        <v>1350.2305953290354</v>
      </c>
      <c r="C26" s="120">
        <v>1132.0577265516149</v>
      </c>
      <c r="D26" s="120"/>
      <c r="E26" s="120"/>
      <c r="F26" s="120"/>
      <c r="G26" s="120"/>
      <c r="H26" s="120"/>
      <c r="I26" s="120"/>
    </row>
    <row r="27" spans="1:9" s="122" customFormat="1" ht="12.9" customHeight="1">
      <c r="A27" s="34" t="s">
        <v>205</v>
      </c>
      <c r="B27" s="120">
        <v>68.83003904038425</v>
      </c>
      <c r="C27" s="120">
        <v>51.327139946511053</v>
      </c>
      <c r="D27" s="120"/>
      <c r="E27" s="120"/>
      <c r="F27" s="120"/>
      <c r="G27" s="120"/>
      <c r="H27" s="120"/>
      <c r="I27" s="120"/>
    </row>
    <row r="28" spans="1:9" s="125" customFormat="1" ht="12.9" customHeight="1">
      <c r="A28" s="34" t="s">
        <v>298</v>
      </c>
      <c r="B28" s="120">
        <v>225.99838769405406</v>
      </c>
      <c r="C28" s="120">
        <v>250.02128799729974</v>
      </c>
      <c r="D28" s="120"/>
      <c r="E28" s="120"/>
      <c r="F28" s="120"/>
      <c r="G28" s="120"/>
      <c r="H28" s="120"/>
      <c r="I28" s="120"/>
    </row>
    <row r="29" spans="1:9" s="122" customFormat="1" ht="12.9" customHeight="1">
      <c r="A29" s="123" t="s">
        <v>307</v>
      </c>
      <c r="B29" s="124"/>
      <c r="C29" s="124"/>
      <c r="D29" s="124"/>
      <c r="E29" s="124"/>
      <c r="F29" s="124"/>
      <c r="G29" s="124"/>
      <c r="H29" s="124"/>
      <c r="I29" s="124"/>
    </row>
    <row r="30" spans="1:9" s="131" customFormat="1" ht="15" customHeight="1">
      <c r="A30" s="34" t="s">
        <v>206</v>
      </c>
      <c r="B30" s="124">
        <v>1013.2792855440831</v>
      </c>
      <c r="C30" s="124">
        <v>1346.0414218420719</v>
      </c>
      <c r="D30" s="124"/>
      <c r="E30" s="124"/>
      <c r="F30" s="124"/>
      <c r="G30" s="124"/>
      <c r="H30" s="124"/>
      <c r="I30" s="124"/>
    </row>
    <row r="31" spans="1:9" s="18" customFormat="1" ht="13.5" customHeight="1" thickBot="1">
      <c r="A31" s="128" t="s">
        <v>0</v>
      </c>
      <c r="B31" s="118">
        <f>B7+SUM(B9:B30)</f>
        <v>58031.148976682503</v>
      </c>
      <c r="C31" s="118">
        <f t="shared" ref="C31" si="0">C7+SUM(C9:C30)</f>
        <v>58421.815260035306</v>
      </c>
      <c r="D31" s="118"/>
      <c r="E31" s="118"/>
      <c r="F31" s="118"/>
      <c r="G31" s="118"/>
      <c r="H31" s="118"/>
      <c r="I31" s="118"/>
    </row>
    <row r="32" spans="1:9" s="18" customFormat="1" ht="10.199999999999999"/>
    <row r="33" spans="2:9" s="18" customFormat="1" ht="10.199999999999999">
      <c r="B33" s="148"/>
      <c r="E33" s="148"/>
      <c r="I33" s="147"/>
    </row>
  </sheetData>
  <pageMargins left="0.70866141732283472" right="0.51" top="0.43" bottom="0.42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4B59-FE6B-453C-A9C6-64E94382C14C}">
  <sheetPr>
    <tabColor theme="0" tint="-0.14999847407452621"/>
  </sheetPr>
  <dimension ref="A1:I36"/>
  <sheetViews>
    <sheetView workbookViewId="0"/>
  </sheetViews>
  <sheetFormatPr defaultColWidth="9.109375" defaultRowHeight="13.2"/>
  <cols>
    <col min="1" max="1" width="41.44140625" style="1" customWidth="1"/>
    <col min="2" max="7" width="10.44140625" style="1" customWidth="1"/>
    <col min="8" max="8" width="10.44140625" style="6" customWidth="1"/>
    <col min="9" max="9" width="12.6640625" style="6" customWidth="1"/>
    <col min="10" max="16384" width="9.109375" style="1"/>
  </cols>
  <sheetData>
    <row r="1" spans="1:9">
      <c r="A1" s="19" t="s">
        <v>365</v>
      </c>
      <c r="B1" s="6"/>
      <c r="C1" s="6"/>
      <c r="D1" s="6"/>
      <c r="E1" s="6"/>
      <c r="F1" s="6"/>
      <c r="G1" s="6"/>
    </row>
    <row r="2" spans="1:9">
      <c r="A2" s="112" t="s">
        <v>366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16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42.75" customHeight="1" thickBot="1">
      <c r="A6" s="109" t="s">
        <v>217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2" customFormat="1" ht="15" customHeight="1">
      <c r="A7" s="34" t="s">
        <v>169</v>
      </c>
      <c r="B7" s="120">
        <f>'Tabell 7.2'!B7+'Tabell 7.3'!B7</f>
        <v>40154.347786721439</v>
      </c>
      <c r="C7" s="120">
        <f>'Tabell 7.2'!C7+'Tabell 7.3'!C7</f>
        <v>37404.594046957762</v>
      </c>
      <c r="D7" s="120"/>
      <c r="E7" s="120"/>
      <c r="F7" s="120"/>
      <c r="G7" s="120"/>
      <c r="H7" s="120"/>
      <c r="I7" s="120"/>
    </row>
    <row r="8" spans="1:9" s="122" customFormat="1" ht="15" customHeight="1">
      <c r="A8" s="34" t="s">
        <v>170</v>
      </c>
      <c r="B8" s="120">
        <f>'Tabell 7.2'!B8+'Tabell 7.3'!B8</f>
        <v>154916.76364274512</v>
      </c>
      <c r="C8" s="120">
        <f>'Tabell 7.2'!C8+'Tabell 7.3'!C8</f>
        <v>152009.41375932036</v>
      </c>
      <c r="D8" s="120"/>
      <c r="E8" s="120"/>
      <c r="F8" s="120"/>
      <c r="G8" s="120"/>
      <c r="H8" s="120"/>
      <c r="I8" s="120"/>
    </row>
    <row r="9" spans="1:9" s="122" customFormat="1" ht="16.5" customHeight="1">
      <c r="A9" s="34" t="s">
        <v>318</v>
      </c>
      <c r="B9" s="120">
        <f>'Tabell 7.2'!B9+'Tabell 7.3'!B9</f>
        <v>15587.844285555515</v>
      </c>
      <c r="C9" s="120">
        <f>'Tabell 7.2'!C9+'Tabell 7.3'!C9</f>
        <v>16840.142793894287</v>
      </c>
      <c r="D9" s="120"/>
      <c r="E9" s="120"/>
      <c r="F9" s="120"/>
      <c r="G9" s="120"/>
      <c r="H9" s="120"/>
      <c r="I9" s="120"/>
    </row>
    <row r="10" spans="1:9" s="122" customFormat="1" ht="15" customHeight="1">
      <c r="A10" s="34" t="s">
        <v>171</v>
      </c>
      <c r="B10" s="120">
        <f>'Tabell 7.2'!B10+'Tabell 7.3'!B10</f>
        <v>47264.196053117135</v>
      </c>
      <c r="C10" s="120">
        <f>'Tabell 7.2'!C10+'Tabell 7.3'!C10</f>
        <v>68638.051370380126</v>
      </c>
      <c r="D10" s="120"/>
      <c r="E10" s="120"/>
      <c r="F10" s="120"/>
      <c r="G10" s="120"/>
      <c r="H10" s="120"/>
      <c r="I10" s="120"/>
    </row>
    <row r="11" spans="1:9" s="122" customFormat="1" ht="15" customHeight="1">
      <c r="A11" s="34" t="s">
        <v>220</v>
      </c>
      <c r="B11" s="120">
        <f>'Tabell 7.2'!B11+'Tabell 7.3'!B11</f>
        <v>39154.444221288766</v>
      </c>
      <c r="C11" s="120">
        <f>'Tabell 7.2'!C11+'Tabell 7.3'!C11</f>
        <v>39709.168945297264</v>
      </c>
      <c r="D11" s="120"/>
      <c r="E11" s="120"/>
      <c r="F11" s="120"/>
      <c r="G11" s="120"/>
      <c r="H11" s="120"/>
      <c r="I11" s="120"/>
    </row>
    <row r="12" spans="1:9" s="122" customFormat="1" ht="15" customHeight="1">
      <c r="A12" s="34" t="s">
        <v>17</v>
      </c>
      <c r="B12" s="120">
        <f>'Tabell 7.2'!B12+'Tabell 7.3'!B12</f>
        <v>2436.5459508775357</v>
      </c>
      <c r="C12" s="120">
        <f>'Tabell 7.2'!C12+'Tabell 7.3'!C12</f>
        <v>2401.5624080721363</v>
      </c>
      <c r="D12" s="120"/>
      <c r="E12" s="120"/>
      <c r="F12" s="120"/>
      <c r="G12" s="120"/>
      <c r="H12" s="120"/>
      <c r="I12" s="120"/>
    </row>
    <row r="13" spans="1:9" s="131" customFormat="1" ht="17.25" customHeight="1" thickBot="1">
      <c r="A13" s="128" t="s">
        <v>0</v>
      </c>
      <c r="B13" s="129">
        <f>SUM(B7:B12)</f>
        <v>299514.14194030553</v>
      </c>
      <c r="C13" s="129">
        <f t="shared" ref="C13" si="0">SUM(C7:C12)</f>
        <v>317002.93332392193</v>
      </c>
      <c r="D13" s="129"/>
      <c r="E13" s="129"/>
      <c r="F13" s="129"/>
      <c r="G13" s="129"/>
      <c r="H13" s="129"/>
      <c r="I13" s="129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8:9" s="107" customFormat="1" ht="10.199999999999999">
      <c r="H17" s="18"/>
      <c r="I17" s="18"/>
    </row>
    <row r="18" spans="8:9" s="107" customFormat="1" ht="10.199999999999999">
      <c r="H18" s="18"/>
      <c r="I18" s="18"/>
    </row>
    <row r="19" spans="8:9" s="107" customFormat="1" ht="10.199999999999999">
      <c r="H19" s="18"/>
      <c r="I19" s="18"/>
    </row>
    <row r="20" spans="8:9" s="107" customFormat="1" ht="10.199999999999999">
      <c r="H20" s="18"/>
      <c r="I20" s="18"/>
    </row>
    <row r="21" spans="8:9" s="107" customFormat="1" ht="10.199999999999999">
      <c r="H21" s="18"/>
      <c r="I21" s="18"/>
    </row>
    <row r="22" spans="8:9" s="107" customFormat="1" ht="10.199999999999999">
      <c r="H22" s="18"/>
      <c r="I22" s="18"/>
    </row>
    <row r="23" spans="8:9" s="107" customFormat="1" ht="10.199999999999999">
      <c r="H23" s="18"/>
      <c r="I23" s="18"/>
    </row>
    <row r="24" spans="8:9" s="107" customFormat="1" ht="10.199999999999999">
      <c r="H24" s="18"/>
      <c r="I24" s="18"/>
    </row>
    <row r="25" spans="8:9" s="107" customFormat="1" ht="10.199999999999999">
      <c r="H25" s="18"/>
      <c r="I25" s="18"/>
    </row>
    <row r="26" spans="8:9" s="107" customFormat="1" ht="10.199999999999999">
      <c r="H26" s="18"/>
      <c r="I26" s="18"/>
    </row>
    <row r="27" spans="8:9" s="107" customFormat="1" ht="10.199999999999999">
      <c r="H27" s="18"/>
      <c r="I27" s="18"/>
    </row>
    <row r="28" spans="8:9" s="107" customFormat="1" ht="10.199999999999999">
      <c r="H28" s="18"/>
      <c r="I28" s="18"/>
    </row>
    <row r="29" spans="8:9" s="107" customFormat="1" ht="10.199999999999999">
      <c r="H29" s="18"/>
      <c r="I29" s="18"/>
    </row>
    <row r="30" spans="8:9" s="107" customFormat="1" ht="10.199999999999999">
      <c r="H30" s="18"/>
      <c r="I30" s="18"/>
    </row>
    <row r="31" spans="8:9" s="107" customFormat="1" ht="10.199999999999999">
      <c r="H31" s="18"/>
      <c r="I31" s="18"/>
    </row>
    <row r="32" spans="8:9" s="107" customFormat="1" ht="10.199999999999999">
      <c r="H32" s="18"/>
      <c r="I32" s="18"/>
    </row>
    <row r="33" spans="8:9" s="107" customFormat="1" ht="10.199999999999999">
      <c r="H33" s="18"/>
      <c r="I33" s="18"/>
    </row>
    <row r="34" spans="8:9" s="107" customFormat="1" ht="10.199999999999999">
      <c r="H34" s="18"/>
      <c r="I34" s="18"/>
    </row>
    <row r="35" spans="8:9" s="107" customFormat="1" ht="10.199999999999999">
      <c r="H35" s="18"/>
      <c r="I35" s="18"/>
    </row>
    <row r="36" spans="8:9" s="107" customFormat="1" ht="10.199999999999999">
      <c r="H36" s="18"/>
      <c r="I3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17F3-F4FB-403A-94BA-4D405695D367}">
  <sheetPr>
    <tabColor theme="0"/>
  </sheetPr>
  <dimension ref="A1:V28"/>
  <sheetViews>
    <sheetView tabSelected="1" zoomScaleNormal="100" workbookViewId="0">
      <selection sqref="A1:V1"/>
    </sheetView>
  </sheetViews>
  <sheetFormatPr defaultRowHeight="13.2"/>
  <cols>
    <col min="1" max="1" width="9.109375" style="21"/>
    <col min="2" max="2" width="22.44140625" style="21" customWidth="1"/>
    <col min="3" max="18" width="9.109375" style="21"/>
    <col min="19" max="19" width="3.109375" style="21" customWidth="1"/>
    <col min="20" max="20" width="6.33203125" style="21" customWidth="1"/>
    <col min="21" max="21" width="4.44140625" style="21" customWidth="1"/>
    <col min="22" max="22" width="0.109375" style="21" customWidth="1"/>
    <col min="23" max="277" width="9.109375" style="21"/>
    <col min="278" max="278" width="0.109375" style="21" customWidth="1"/>
    <col min="279" max="533" width="9.109375" style="21"/>
    <col min="534" max="534" width="0.109375" style="21" customWidth="1"/>
    <col min="535" max="789" width="9.109375" style="21"/>
    <col min="790" max="790" width="0.109375" style="21" customWidth="1"/>
    <col min="791" max="1045" width="9.109375" style="21"/>
    <col min="1046" max="1046" width="0.109375" style="21" customWidth="1"/>
    <col min="1047" max="1301" width="9.109375" style="21"/>
    <col min="1302" max="1302" width="0.109375" style="21" customWidth="1"/>
    <col min="1303" max="1557" width="9.109375" style="21"/>
    <col min="1558" max="1558" width="0.109375" style="21" customWidth="1"/>
    <col min="1559" max="1813" width="9.109375" style="21"/>
    <col min="1814" max="1814" width="0.109375" style="21" customWidth="1"/>
    <col min="1815" max="2069" width="9.109375" style="21"/>
    <col min="2070" max="2070" width="0.109375" style="21" customWidth="1"/>
    <col min="2071" max="2325" width="9.109375" style="21"/>
    <col min="2326" max="2326" width="0.109375" style="21" customWidth="1"/>
    <col min="2327" max="2581" width="9.109375" style="21"/>
    <col min="2582" max="2582" width="0.109375" style="21" customWidth="1"/>
    <col min="2583" max="2837" width="9.109375" style="21"/>
    <col min="2838" max="2838" width="0.109375" style="21" customWidth="1"/>
    <col min="2839" max="3093" width="9.109375" style="21"/>
    <col min="3094" max="3094" width="0.109375" style="21" customWidth="1"/>
    <col min="3095" max="3349" width="9.109375" style="21"/>
    <col min="3350" max="3350" width="0.109375" style="21" customWidth="1"/>
    <col min="3351" max="3605" width="9.109375" style="21"/>
    <col min="3606" max="3606" width="0.109375" style="21" customWidth="1"/>
    <col min="3607" max="3861" width="9.109375" style="21"/>
    <col min="3862" max="3862" width="0.109375" style="21" customWidth="1"/>
    <col min="3863" max="4117" width="9.109375" style="21"/>
    <col min="4118" max="4118" width="0.109375" style="21" customWidth="1"/>
    <col min="4119" max="4373" width="9.109375" style="21"/>
    <col min="4374" max="4374" width="0.109375" style="21" customWidth="1"/>
    <col min="4375" max="4629" width="9.109375" style="21"/>
    <col min="4630" max="4630" width="0.109375" style="21" customWidth="1"/>
    <col min="4631" max="4885" width="9.109375" style="21"/>
    <col min="4886" max="4886" width="0.109375" style="21" customWidth="1"/>
    <col min="4887" max="5141" width="9.109375" style="21"/>
    <col min="5142" max="5142" width="0.109375" style="21" customWidth="1"/>
    <col min="5143" max="5397" width="9.109375" style="21"/>
    <col min="5398" max="5398" width="0.109375" style="21" customWidth="1"/>
    <col min="5399" max="5653" width="9.109375" style="21"/>
    <col min="5654" max="5654" width="0.109375" style="21" customWidth="1"/>
    <col min="5655" max="5909" width="9.109375" style="21"/>
    <col min="5910" max="5910" width="0.109375" style="21" customWidth="1"/>
    <col min="5911" max="6165" width="9.109375" style="21"/>
    <col min="6166" max="6166" width="0.109375" style="21" customWidth="1"/>
    <col min="6167" max="6421" width="9.109375" style="21"/>
    <col min="6422" max="6422" width="0.109375" style="21" customWidth="1"/>
    <col min="6423" max="6677" width="9.109375" style="21"/>
    <col min="6678" max="6678" width="0.109375" style="21" customWidth="1"/>
    <col min="6679" max="6933" width="9.109375" style="21"/>
    <col min="6934" max="6934" width="0.109375" style="21" customWidth="1"/>
    <col min="6935" max="7189" width="9.109375" style="21"/>
    <col min="7190" max="7190" width="0.109375" style="21" customWidth="1"/>
    <col min="7191" max="7445" width="9.109375" style="21"/>
    <col min="7446" max="7446" width="0.109375" style="21" customWidth="1"/>
    <col min="7447" max="7701" width="9.109375" style="21"/>
    <col min="7702" max="7702" width="0.109375" style="21" customWidth="1"/>
    <col min="7703" max="7957" width="9.109375" style="21"/>
    <col min="7958" max="7958" width="0.109375" style="21" customWidth="1"/>
    <col min="7959" max="8213" width="9.109375" style="21"/>
    <col min="8214" max="8214" width="0.109375" style="21" customWidth="1"/>
    <col min="8215" max="8469" width="9.109375" style="21"/>
    <col min="8470" max="8470" width="0.109375" style="21" customWidth="1"/>
    <col min="8471" max="8725" width="9.109375" style="21"/>
    <col min="8726" max="8726" width="0.109375" style="21" customWidth="1"/>
    <col min="8727" max="8981" width="9.109375" style="21"/>
    <col min="8982" max="8982" width="0.109375" style="21" customWidth="1"/>
    <col min="8983" max="9237" width="9.109375" style="21"/>
    <col min="9238" max="9238" width="0.109375" style="21" customWidth="1"/>
    <col min="9239" max="9493" width="9.109375" style="21"/>
    <col min="9494" max="9494" width="0.109375" style="21" customWidth="1"/>
    <col min="9495" max="9749" width="9.109375" style="21"/>
    <col min="9750" max="9750" width="0.109375" style="21" customWidth="1"/>
    <col min="9751" max="10005" width="9.109375" style="21"/>
    <col min="10006" max="10006" width="0.109375" style="21" customWidth="1"/>
    <col min="10007" max="10261" width="9.109375" style="21"/>
    <col min="10262" max="10262" width="0.109375" style="21" customWidth="1"/>
    <col min="10263" max="10517" width="9.109375" style="21"/>
    <col min="10518" max="10518" width="0.109375" style="21" customWidth="1"/>
    <col min="10519" max="10773" width="9.109375" style="21"/>
    <col min="10774" max="10774" width="0.109375" style="21" customWidth="1"/>
    <col min="10775" max="11029" width="9.109375" style="21"/>
    <col min="11030" max="11030" width="0.109375" style="21" customWidth="1"/>
    <col min="11031" max="11285" width="9.109375" style="21"/>
    <col min="11286" max="11286" width="0.109375" style="21" customWidth="1"/>
    <col min="11287" max="11541" width="9.109375" style="21"/>
    <col min="11542" max="11542" width="0.109375" style="21" customWidth="1"/>
    <col min="11543" max="11797" width="9.109375" style="21"/>
    <col min="11798" max="11798" width="0.109375" style="21" customWidth="1"/>
    <col min="11799" max="12053" width="9.109375" style="21"/>
    <col min="12054" max="12054" width="0.109375" style="21" customWidth="1"/>
    <col min="12055" max="12309" width="9.109375" style="21"/>
    <col min="12310" max="12310" width="0.109375" style="21" customWidth="1"/>
    <col min="12311" max="12565" width="9.109375" style="21"/>
    <col min="12566" max="12566" width="0.109375" style="21" customWidth="1"/>
    <col min="12567" max="12821" width="9.109375" style="21"/>
    <col min="12822" max="12822" width="0.109375" style="21" customWidth="1"/>
    <col min="12823" max="13077" width="9.109375" style="21"/>
    <col min="13078" max="13078" width="0.109375" style="21" customWidth="1"/>
    <col min="13079" max="13333" width="9.109375" style="21"/>
    <col min="13334" max="13334" width="0.109375" style="21" customWidth="1"/>
    <col min="13335" max="13589" width="9.109375" style="21"/>
    <col min="13590" max="13590" width="0.109375" style="21" customWidth="1"/>
    <col min="13591" max="13845" width="9.109375" style="21"/>
    <col min="13846" max="13846" width="0.109375" style="21" customWidth="1"/>
    <col min="13847" max="14101" width="9.109375" style="21"/>
    <col min="14102" max="14102" width="0.109375" style="21" customWidth="1"/>
    <col min="14103" max="14357" width="9.109375" style="21"/>
    <col min="14358" max="14358" width="0.109375" style="21" customWidth="1"/>
    <col min="14359" max="14613" width="9.109375" style="21"/>
    <col min="14614" max="14614" width="0.109375" style="21" customWidth="1"/>
    <col min="14615" max="14869" width="9.109375" style="21"/>
    <col min="14870" max="14870" width="0.109375" style="21" customWidth="1"/>
    <col min="14871" max="15125" width="9.109375" style="21"/>
    <col min="15126" max="15126" width="0.109375" style="21" customWidth="1"/>
    <col min="15127" max="15381" width="9.109375" style="21"/>
    <col min="15382" max="15382" width="0.109375" style="21" customWidth="1"/>
    <col min="15383" max="15637" width="9.109375" style="21"/>
    <col min="15638" max="15638" width="0.109375" style="21" customWidth="1"/>
    <col min="15639" max="15893" width="9.109375" style="21"/>
    <col min="15894" max="15894" width="0.109375" style="21" customWidth="1"/>
    <col min="15895" max="16149" width="9.109375" style="21"/>
    <col min="16150" max="16150" width="0.109375" style="21" customWidth="1"/>
    <col min="16151" max="16384" width="9.109375" style="21"/>
  </cols>
  <sheetData>
    <row r="1" spans="1:22" ht="32.25" customHeight="1">
      <c r="A1" s="242" t="s">
        <v>325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/>
      <c r="T1" s="244"/>
      <c r="U1" s="244"/>
      <c r="V1" s="244"/>
    </row>
    <row r="11" spans="1:22" ht="65.25" customHeight="1">
      <c r="B11" s="22" t="s">
        <v>397</v>
      </c>
    </row>
    <row r="12" spans="1:22" ht="22.8">
      <c r="B12" s="229" t="s">
        <v>398</v>
      </c>
    </row>
    <row r="13" spans="1:22" ht="17.399999999999999">
      <c r="B13" s="23"/>
    </row>
    <row r="14" spans="1:22" ht="14.25" customHeight="1">
      <c r="B14" s="24" t="s">
        <v>409</v>
      </c>
      <c r="N14" s="21" t="s">
        <v>90</v>
      </c>
    </row>
    <row r="15" spans="1:22" ht="16.5" customHeight="1">
      <c r="B15" s="23"/>
    </row>
    <row r="16" spans="1:22">
      <c r="B16" s="24" t="s">
        <v>313</v>
      </c>
    </row>
    <row r="17" spans="2:2">
      <c r="B17" s="24" t="s">
        <v>91</v>
      </c>
    </row>
    <row r="18" spans="2:2">
      <c r="B18" s="21" t="s">
        <v>314</v>
      </c>
    </row>
    <row r="19" spans="2:2">
      <c r="B19" s="21" t="s">
        <v>315</v>
      </c>
    </row>
    <row r="21" spans="2:2">
      <c r="B21" s="21" t="s">
        <v>304</v>
      </c>
    </row>
    <row r="22" spans="2:2">
      <c r="B22" s="21" t="s">
        <v>305</v>
      </c>
    </row>
    <row r="24" spans="2:2">
      <c r="B24" s="24"/>
    </row>
    <row r="27" spans="2:2" ht="18">
      <c r="B27" s="25"/>
    </row>
    <row r="28" spans="2:2">
      <c r="B28" s="24"/>
    </row>
  </sheetData>
  <mergeCells count="1">
    <mergeCell ref="A1:V1"/>
  </mergeCells>
  <pageMargins left="0.7" right="0.7" top="0.75" bottom="0.75" header="0.3" footer="0.3"/>
  <pageSetup paperSize="9" scale="6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14999847407452621"/>
  </sheetPr>
  <dimension ref="A1:I36"/>
  <sheetViews>
    <sheetView workbookViewId="0"/>
  </sheetViews>
  <sheetFormatPr defaultColWidth="9.109375" defaultRowHeight="13.2"/>
  <cols>
    <col min="1" max="1" width="41.44140625" style="1" customWidth="1"/>
    <col min="2" max="7" width="10.44140625" style="1" customWidth="1"/>
    <col min="8" max="8" width="10.44140625" style="6" customWidth="1"/>
    <col min="9" max="9" width="13.6640625" style="6" customWidth="1"/>
    <col min="10" max="16384" width="9.109375" style="1"/>
  </cols>
  <sheetData>
    <row r="1" spans="1:9">
      <c r="A1" s="19" t="s">
        <v>367</v>
      </c>
      <c r="B1" s="6"/>
      <c r="C1" s="6"/>
      <c r="D1" s="6"/>
      <c r="E1" s="6"/>
      <c r="F1" s="6"/>
      <c r="G1" s="6"/>
    </row>
    <row r="2" spans="1:9">
      <c r="A2" s="112" t="s">
        <v>368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16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41.25" customHeight="1" thickBot="1">
      <c r="A6" s="109" t="s">
        <v>217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2" customFormat="1" ht="15" customHeight="1">
      <c r="A7" s="34" t="s">
        <v>169</v>
      </c>
      <c r="B7" s="120">
        <v>20684.234406930118</v>
      </c>
      <c r="C7" s="120">
        <v>21122.687104635985</v>
      </c>
      <c r="D7" s="120"/>
      <c r="E7" s="120"/>
      <c r="F7" s="120"/>
      <c r="G7" s="120"/>
      <c r="H7" s="120"/>
      <c r="I7" s="120"/>
    </row>
    <row r="8" spans="1:9" s="122" customFormat="1" ht="15" customHeight="1">
      <c r="A8" s="34" t="s">
        <v>170</v>
      </c>
      <c r="B8" s="120">
        <v>123430.29977183581</v>
      </c>
      <c r="C8" s="120">
        <v>118329.95166307921</v>
      </c>
      <c r="D8" s="120"/>
      <c r="E8" s="120"/>
      <c r="F8" s="120"/>
      <c r="G8" s="120"/>
      <c r="H8" s="120"/>
      <c r="I8" s="120"/>
    </row>
    <row r="9" spans="1:9" s="122" customFormat="1" ht="16.5" customHeight="1">
      <c r="A9" s="34" t="s">
        <v>318</v>
      </c>
      <c r="B9" s="120">
        <v>9328.2816933447211</v>
      </c>
      <c r="C9" s="120">
        <v>10510.274021792351</v>
      </c>
      <c r="D9" s="120"/>
      <c r="E9" s="120"/>
      <c r="F9" s="120"/>
      <c r="G9" s="120"/>
      <c r="H9" s="120"/>
      <c r="I9" s="120"/>
    </row>
    <row r="10" spans="1:9" s="122" customFormat="1" ht="15" customHeight="1">
      <c r="A10" s="34" t="s">
        <v>171</v>
      </c>
      <c r="B10" s="120">
        <v>37233.373222716662</v>
      </c>
      <c r="C10" s="120">
        <v>58666.351801574296</v>
      </c>
      <c r="D10" s="120"/>
      <c r="E10" s="120"/>
      <c r="F10" s="120"/>
      <c r="G10" s="120"/>
      <c r="H10" s="120"/>
      <c r="I10" s="120"/>
    </row>
    <row r="11" spans="1:9" s="122" customFormat="1" ht="15" customHeight="1">
      <c r="A11" s="34" t="s">
        <v>220</v>
      </c>
      <c r="B11" s="120">
        <v>26301.022380035964</v>
      </c>
      <c r="C11" s="120">
        <v>27227.465256301381</v>
      </c>
      <c r="D11" s="120"/>
      <c r="E11" s="120"/>
      <c r="F11" s="120"/>
      <c r="G11" s="120"/>
      <c r="H11" s="120"/>
      <c r="I11" s="120"/>
    </row>
    <row r="12" spans="1:9" s="122" customFormat="1" ht="15" customHeight="1">
      <c r="A12" s="34" t="s">
        <v>17</v>
      </c>
      <c r="B12" s="120">
        <v>1108.4178122954265</v>
      </c>
      <c r="C12" s="120">
        <v>1150.4562325689712</v>
      </c>
      <c r="D12" s="120"/>
      <c r="E12" s="120"/>
      <c r="F12" s="120"/>
      <c r="G12" s="120"/>
      <c r="H12" s="120"/>
      <c r="I12" s="120"/>
    </row>
    <row r="13" spans="1:9" s="131" customFormat="1" ht="17.25" customHeight="1" thickBot="1">
      <c r="A13" s="128" t="s">
        <v>0</v>
      </c>
      <c r="B13" s="129">
        <f>SUM(B7:B12)</f>
        <v>218085.62928715872</v>
      </c>
      <c r="C13" s="129">
        <f t="shared" ref="C13" si="0">SUM(C7:C12)</f>
        <v>237007.1860799522</v>
      </c>
      <c r="D13" s="129"/>
      <c r="E13" s="129"/>
      <c r="F13" s="129"/>
      <c r="G13" s="129"/>
      <c r="H13" s="129"/>
      <c r="I13" s="129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8:9" s="107" customFormat="1" ht="10.199999999999999">
      <c r="H17" s="18"/>
      <c r="I17" s="18"/>
    </row>
    <row r="18" spans="8:9" s="107" customFormat="1" ht="10.199999999999999">
      <c r="H18" s="18"/>
      <c r="I18" s="18"/>
    </row>
    <row r="19" spans="8:9" s="107" customFormat="1" ht="10.199999999999999">
      <c r="H19" s="18"/>
      <c r="I19" s="18"/>
    </row>
    <row r="20" spans="8:9" s="107" customFormat="1" ht="10.199999999999999">
      <c r="H20" s="18"/>
      <c r="I20" s="18"/>
    </row>
    <row r="21" spans="8:9" s="107" customFormat="1" ht="10.199999999999999">
      <c r="H21" s="18"/>
      <c r="I21" s="18"/>
    </row>
    <row r="22" spans="8:9" s="107" customFormat="1" ht="10.199999999999999">
      <c r="H22" s="18"/>
      <c r="I22" s="18"/>
    </row>
    <row r="23" spans="8:9" s="107" customFormat="1" ht="10.199999999999999">
      <c r="H23" s="18"/>
      <c r="I23" s="18"/>
    </row>
    <row r="24" spans="8:9" s="107" customFormat="1" ht="10.199999999999999">
      <c r="H24" s="18"/>
      <c r="I24" s="18"/>
    </row>
    <row r="25" spans="8:9" s="107" customFormat="1" ht="10.199999999999999">
      <c r="H25" s="18"/>
      <c r="I25" s="18"/>
    </row>
    <row r="26" spans="8:9" s="107" customFormat="1" ht="10.199999999999999">
      <c r="H26" s="18"/>
      <c r="I26" s="18"/>
    </row>
    <row r="27" spans="8:9" s="107" customFormat="1" ht="10.199999999999999">
      <c r="H27" s="18"/>
      <c r="I27" s="18"/>
    </row>
    <row r="28" spans="8:9" s="107" customFormat="1" ht="10.199999999999999">
      <c r="H28" s="18"/>
      <c r="I28" s="18"/>
    </row>
    <row r="29" spans="8:9" s="107" customFormat="1" ht="10.199999999999999">
      <c r="H29" s="18"/>
      <c r="I29" s="18"/>
    </row>
    <row r="30" spans="8:9" s="107" customFormat="1" ht="10.199999999999999">
      <c r="H30" s="18"/>
      <c r="I30" s="18"/>
    </row>
    <row r="31" spans="8:9" s="107" customFormat="1" ht="10.199999999999999">
      <c r="H31" s="18"/>
      <c r="I31" s="18"/>
    </row>
    <row r="32" spans="8:9" s="107" customFormat="1" ht="10.199999999999999">
      <c r="H32" s="18"/>
      <c r="I32" s="18"/>
    </row>
    <row r="33" spans="8:9" s="107" customFormat="1" ht="10.199999999999999">
      <c r="H33" s="18"/>
      <c r="I33" s="18"/>
    </row>
    <row r="34" spans="8:9" s="107" customFormat="1" ht="10.199999999999999">
      <c r="H34" s="18"/>
      <c r="I34" s="18"/>
    </row>
    <row r="35" spans="8:9" s="107" customFormat="1" ht="10.199999999999999">
      <c r="H35" s="18"/>
      <c r="I35" s="18"/>
    </row>
    <row r="36" spans="8:9" s="107" customFormat="1" ht="10.199999999999999">
      <c r="H36" s="18"/>
      <c r="I3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14999847407452621"/>
  </sheetPr>
  <dimension ref="A1:I36"/>
  <sheetViews>
    <sheetView workbookViewId="0"/>
  </sheetViews>
  <sheetFormatPr defaultColWidth="9.109375" defaultRowHeight="13.2"/>
  <cols>
    <col min="1" max="1" width="32.6640625" style="1" customWidth="1"/>
    <col min="2" max="7" width="10.6640625" style="1" customWidth="1"/>
    <col min="8" max="8" width="10.6640625" style="6" customWidth="1"/>
    <col min="9" max="9" width="15.88671875" style="6" customWidth="1"/>
    <col min="10" max="16384" width="9.109375" style="1"/>
  </cols>
  <sheetData>
    <row r="1" spans="1:9">
      <c r="A1" s="19" t="s">
        <v>369</v>
      </c>
      <c r="B1" s="6"/>
      <c r="C1" s="6"/>
      <c r="D1" s="6"/>
      <c r="E1" s="6"/>
      <c r="F1" s="6"/>
      <c r="G1" s="6"/>
    </row>
    <row r="2" spans="1:9">
      <c r="A2" s="112" t="s">
        <v>370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16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2" customFormat="1" ht="42" customHeight="1" thickBot="1">
      <c r="A6" s="109" t="s">
        <v>217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2" customFormat="1" ht="15" customHeight="1">
      <c r="A7" s="34" t="s">
        <v>169</v>
      </c>
      <c r="B7" s="120">
        <v>19470.113379791317</v>
      </c>
      <c r="C7" s="120">
        <v>16281.906942321773</v>
      </c>
      <c r="D7" s="120"/>
      <c r="E7" s="120"/>
      <c r="F7" s="120"/>
      <c r="G7" s="120"/>
      <c r="H7" s="120"/>
      <c r="I7" s="120"/>
    </row>
    <row r="8" spans="1:9" s="122" customFormat="1" ht="15" customHeight="1">
      <c r="A8" s="34" t="s">
        <v>170</v>
      </c>
      <c r="B8" s="120">
        <v>31486.463870909305</v>
      </c>
      <c r="C8" s="120">
        <v>33679.46209624115</v>
      </c>
      <c r="D8" s="120"/>
      <c r="E8" s="120"/>
      <c r="F8" s="120"/>
      <c r="G8" s="120"/>
      <c r="H8" s="120"/>
      <c r="I8" s="120"/>
    </row>
    <row r="9" spans="1:9" s="122" customFormat="1" ht="26.25" customHeight="1">
      <c r="A9" s="34" t="s">
        <v>318</v>
      </c>
      <c r="B9" s="120">
        <v>6259.5625922107929</v>
      </c>
      <c r="C9" s="120">
        <v>6329.8687721019378</v>
      </c>
      <c r="D9" s="120"/>
      <c r="E9" s="120"/>
      <c r="F9" s="120"/>
      <c r="G9" s="120"/>
      <c r="H9" s="120"/>
      <c r="I9" s="120"/>
    </row>
    <row r="10" spans="1:9" s="122" customFormat="1" ht="15" customHeight="1">
      <c r="A10" s="34" t="s">
        <v>171</v>
      </c>
      <c r="B10" s="120">
        <v>10030.822830400475</v>
      </c>
      <c r="C10" s="120">
        <v>9971.6995688058323</v>
      </c>
      <c r="D10" s="120"/>
      <c r="E10" s="120"/>
      <c r="F10" s="120"/>
      <c r="G10" s="120"/>
      <c r="H10" s="120"/>
      <c r="I10" s="120"/>
    </row>
    <row r="11" spans="1:9" s="122" customFormat="1" ht="15" customHeight="1">
      <c r="A11" s="34" t="s">
        <v>220</v>
      </c>
      <c r="B11" s="120">
        <v>12853.421841252799</v>
      </c>
      <c r="C11" s="120">
        <v>12481.703688995885</v>
      </c>
      <c r="D11" s="120"/>
      <c r="E11" s="120"/>
      <c r="F11" s="120"/>
      <c r="G11" s="120"/>
      <c r="H11" s="120"/>
      <c r="I11" s="120"/>
    </row>
    <row r="12" spans="1:9" s="122" customFormat="1" ht="15" customHeight="1">
      <c r="A12" s="34" t="s">
        <v>17</v>
      </c>
      <c r="B12" s="120">
        <v>1328.1281385821094</v>
      </c>
      <c r="C12" s="120">
        <v>1251.1061755031653</v>
      </c>
      <c r="D12" s="120"/>
      <c r="E12" s="120"/>
      <c r="F12" s="120"/>
      <c r="G12" s="120"/>
      <c r="H12" s="120"/>
      <c r="I12" s="120"/>
    </row>
    <row r="13" spans="1:9" s="131" customFormat="1" ht="17.25" customHeight="1" thickBot="1">
      <c r="A13" s="128" t="s">
        <v>0</v>
      </c>
      <c r="B13" s="129">
        <f>SUM(B7:B12)</f>
        <v>81428.512653146798</v>
      </c>
      <c r="C13" s="129">
        <f t="shared" ref="C13" si="0">SUM(C7:C12)</f>
        <v>79995.747243969745</v>
      </c>
      <c r="D13" s="129"/>
      <c r="E13" s="129"/>
      <c r="F13" s="129"/>
      <c r="G13" s="129"/>
      <c r="H13" s="129"/>
      <c r="I13" s="129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8:9" s="107" customFormat="1" ht="10.199999999999999">
      <c r="H17" s="18"/>
      <c r="I17" s="18"/>
    </row>
    <row r="18" spans="8:9" s="107" customFormat="1" ht="10.199999999999999">
      <c r="H18" s="18"/>
      <c r="I18" s="18"/>
    </row>
    <row r="19" spans="8:9" s="107" customFormat="1" ht="10.199999999999999">
      <c r="H19" s="18"/>
      <c r="I19" s="18"/>
    </row>
    <row r="20" spans="8:9" s="107" customFormat="1" ht="10.199999999999999">
      <c r="H20" s="18"/>
      <c r="I20" s="18"/>
    </row>
    <row r="21" spans="8:9" s="107" customFormat="1" ht="10.199999999999999">
      <c r="H21" s="18"/>
      <c r="I21" s="18"/>
    </row>
    <row r="22" spans="8:9" s="107" customFormat="1" ht="10.199999999999999">
      <c r="H22" s="18"/>
      <c r="I22" s="18"/>
    </row>
    <row r="23" spans="8:9" s="107" customFormat="1" ht="10.199999999999999">
      <c r="H23" s="18"/>
      <c r="I23" s="18"/>
    </row>
    <row r="24" spans="8:9" s="107" customFormat="1" ht="10.199999999999999">
      <c r="H24" s="18"/>
      <c r="I24" s="18"/>
    </row>
    <row r="25" spans="8:9" s="107" customFormat="1" ht="10.199999999999999">
      <c r="H25" s="18"/>
      <c r="I25" s="18"/>
    </row>
    <row r="26" spans="8:9" s="107" customFormat="1" ht="10.199999999999999">
      <c r="H26" s="18"/>
      <c r="I26" s="18"/>
    </row>
    <row r="27" spans="8:9" s="107" customFormat="1" ht="10.199999999999999">
      <c r="H27" s="18"/>
      <c r="I27" s="18"/>
    </row>
    <row r="28" spans="8:9" s="107" customFormat="1" ht="10.199999999999999">
      <c r="H28" s="18"/>
      <c r="I28" s="18"/>
    </row>
    <row r="29" spans="8:9" s="107" customFormat="1" ht="10.199999999999999">
      <c r="H29" s="18"/>
      <c r="I29" s="18"/>
    </row>
    <row r="30" spans="8:9" s="107" customFormat="1" ht="10.199999999999999">
      <c r="H30" s="18"/>
      <c r="I30" s="18"/>
    </row>
    <row r="31" spans="8:9" s="107" customFormat="1" ht="10.199999999999999">
      <c r="H31" s="18"/>
      <c r="I31" s="18"/>
    </row>
    <row r="32" spans="8:9" s="107" customFormat="1" ht="10.199999999999999">
      <c r="H32" s="18"/>
      <c r="I32" s="18"/>
    </row>
    <row r="33" spans="8:9" s="107" customFormat="1" ht="10.199999999999999">
      <c r="H33" s="18"/>
      <c r="I33" s="18"/>
    </row>
    <row r="34" spans="8:9" s="107" customFormat="1" ht="10.199999999999999">
      <c r="H34" s="18"/>
      <c r="I34" s="18"/>
    </row>
    <row r="35" spans="8:9" s="107" customFormat="1" ht="10.199999999999999">
      <c r="H35" s="18"/>
      <c r="I35" s="18"/>
    </row>
    <row r="36" spans="8:9" s="107" customFormat="1" ht="10.199999999999999">
      <c r="H36" s="18"/>
      <c r="I3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14999847407452621"/>
  </sheetPr>
  <dimension ref="A1:I36"/>
  <sheetViews>
    <sheetView workbookViewId="0"/>
  </sheetViews>
  <sheetFormatPr defaultColWidth="9.109375" defaultRowHeight="13.2"/>
  <cols>
    <col min="1" max="1" width="32.6640625" style="1" customWidth="1"/>
    <col min="2" max="7" width="11.33203125" style="1" customWidth="1"/>
    <col min="8" max="8" width="13.88671875" style="6" customWidth="1"/>
    <col min="9" max="9" width="14" style="6" customWidth="1"/>
    <col min="10" max="16384" width="9.109375" style="1"/>
  </cols>
  <sheetData>
    <row r="1" spans="1:9">
      <c r="A1" s="19" t="s">
        <v>371</v>
      </c>
      <c r="B1" s="6"/>
      <c r="C1" s="6"/>
      <c r="D1" s="6"/>
      <c r="E1" s="6"/>
      <c r="F1" s="6"/>
      <c r="G1" s="6"/>
    </row>
    <row r="2" spans="1:9">
      <c r="A2" s="112" t="s">
        <v>372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16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2" customFormat="1" ht="37.5" customHeight="1" thickBot="1">
      <c r="A6" s="109" t="s">
        <v>217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2" customFormat="1" ht="15" customHeight="1">
      <c r="A7" s="34" t="s">
        <v>169</v>
      </c>
      <c r="B7" s="120">
        <v>29171.908519928693</v>
      </c>
      <c r="C7" s="120">
        <v>31566.655987508017</v>
      </c>
      <c r="D7" s="120"/>
      <c r="E7" s="120"/>
      <c r="F7" s="120"/>
      <c r="G7" s="120"/>
      <c r="H7" s="120"/>
      <c r="I7" s="120"/>
    </row>
    <row r="8" spans="1:9" s="122" customFormat="1" ht="15" customHeight="1">
      <c r="A8" s="34" t="s">
        <v>170</v>
      </c>
      <c r="B8" s="120">
        <v>13338.554428632924</v>
      </c>
      <c r="C8" s="120">
        <v>13303.109097012997</v>
      </c>
      <c r="D8" s="120"/>
      <c r="E8" s="120"/>
      <c r="F8" s="120"/>
      <c r="G8" s="120"/>
      <c r="H8" s="120"/>
      <c r="I8" s="120"/>
    </row>
    <row r="9" spans="1:9" s="122" customFormat="1" ht="26.25" customHeight="1">
      <c r="A9" s="34" t="s">
        <v>318</v>
      </c>
      <c r="B9" s="120">
        <v>1894.5826464753561</v>
      </c>
      <c r="C9" s="120">
        <v>1741.0631784697775</v>
      </c>
      <c r="D9" s="120"/>
      <c r="E9" s="120"/>
      <c r="F9" s="120"/>
      <c r="G9" s="120"/>
      <c r="H9" s="120"/>
      <c r="I9" s="120"/>
    </row>
    <row r="10" spans="1:9" s="122" customFormat="1" ht="15" customHeight="1">
      <c r="A10" s="34" t="s">
        <v>171</v>
      </c>
      <c r="B10" s="120">
        <v>10823.994312169618</v>
      </c>
      <c r="C10" s="120">
        <v>9276.0784928741414</v>
      </c>
      <c r="D10" s="120"/>
      <c r="E10" s="120"/>
      <c r="F10" s="120"/>
      <c r="G10" s="120"/>
      <c r="H10" s="120"/>
      <c r="I10" s="120"/>
    </row>
    <row r="11" spans="1:9" s="122" customFormat="1" ht="15" customHeight="1">
      <c r="A11" s="34" t="s">
        <v>220</v>
      </c>
      <c r="B11" s="120">
        <v>2573.0969281226712</v>
      </c>
      <c r="C11" s="120">
        <v>2330.1545659431799</v>
      </c>
      <c r="D11" s="120"/>
      <c r="E11" s="120"/>
      <c r="F11" s="120"/>
      <c r="G11" s="120"/>
      <c r="H11" s="120"/>
      <c r="I11" s="120"/>
    </row>
    <row r="12" spans="1:9" s="122" customFormat="1" ht="15" customHeight="1">
      <c r="A12" s="34" t="s">
        <v>17</v>
      </c>
      <c r="B12" s="120">
        <v>229.01214135323983</v>
      </c>
      <c r="C12" s="120">
        <v>204.75393822717061</v>
      </c>
      <c r="D12" s="120"/>
      <c r="E12" s="120"/>
      <c r="F12" s="120"/>
      <c r="G12" s="120"/>
      <c r="H12" s="120"/>
      <c r="I12" s="120"/>
    </row>
    <row r="13" spans="1:9" s="131" customFormat="1" ht="17.25" customHeight="1" thickBot="1">
      <c r="A13" s="128" t="s">
        <v>0</v>
      </c>
      <c r="B13" s="129">
        <f>SUM(B7:B12)</f>
        <v>58031.148976682503</v>
      </c>
      <c r="C13" s="129">
        <f t="shared" ref="C13" si="0">SUM(C7:C12)</f>
        <v>58421.815260035284</v>
      </c>
      <c r="D13" s="129"/>
      <c r="E13" s="129"/>
      <c r="F13" s="129"/>
      <c r="G13" s="129"/>
      <c r="H13" s="129"/>
      <c r="I13" s="129"/>
    </row>
    <row r="14" spans="1:9" s="107" customFormat="1" ht="6.75" customHeight="1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8:9" s="107" customFormat="1" ht="10.199999999999999">
      <c r="H17" s="18"/>
      <c r="I17" s="18"/>
    </row>
    <row r="18" spans="8:9" s="107" customFormat="1" ht="10.199999999999999">
      <c r="H18" s="18"/>
      <c r="I18" s="18"/>
    </row>
    <row r="19" spans="8:9" s="107" customFormat="1" ht="10.199999999999999">
      <c r="H19" s="18"/>
      <c r="I19" s="18"/>
    </row>
    <row r="20" spans="8:9" s="107" customFormat="1" ht="10.199999999999999">
      <c r="H20" s="18"/>
      <c r="I20" s="18"/>
    </row>
    <row r="21" spans="8:9" s="107" customFormat="1" ht="10.199999999999999">
      <c r="H21" s="18"/>
      <c r="I21" s="18"/>
    </row>
    <row r="22" spans="8:9" s="107" customFormat="1" ht="10.199999999999999">
      <c r="H22" s="18"/>
      <c r="I22" s="18"/>
    </row>
    <row r="23" spans="8:9" s="107" customFormat="1" ht="10.199999999999999">
      <c r="H23" s="18"/>
      <c r="I23" s="18"/>
    </row>
    <row r="24" spans="8:9" s="107" customFormat="1" ht="10.199999999999999">
      <c r="H24" s="18"/>
      <c r="I24" s="18"/>
    </row>
    <row r="25" spans="8:9" s="107" customFormat="1" ht="10.199999999999999">
      <c r="H25" s="18"/>
      <c r="I25" s="18"/>
    </row>
    <row r="26" spans="8:9" s="107" customFormat="1" ht="10.199999999999999">
      <c r="H26" s="18"/>
      <c r="I26" s="18"/>
    </row>
    <row r="27" spans="8:9" s="107" customFormat="1" ht="10.199999999999999">
      <c r="H27" s="18"/>
      <c r="I27" s="18"/>
    </row>
    <row r="28" spans="8:9" s="107" customFormat="1" ht="10.199999999999999">
      <c r="H28" s="18"/>
      <c r="I28" s="18"/>
    </row>
    <row r="29" spans="8:9" s="107" customFormat="1" ht="10.199999999999999">
      <c r="H29" s="18"/>
      <c r="I29" s="18"/>
    </row>
    <row r="30" spans="8:9" s="107" customFormat="1" ht="10.199999999999999">
      <c r="H30" s="18"/>
      <c r="I30" s="18"/>
    </row>
    <row r="31" spans="8:9" s="107" customFormat="1" ht="10.199999999999999">
      <c r="H31" s="18"/>
      <c r="I31" s="18"/>
    </row>
    <row r="32" spans="8:9" s="107" customFormat="1" ht="10.199999999999999">
      <c r="H32" s="18"/>
      <c r="I32" s="18"/>
    </row>
    <row r="33" spans="8:9" s="107" customFormat="1" ht="10.199999999999999">
      <c r="H33" s="18"/>
      <c r="I33" s="18"/>
    </row>
    <row r="34" spans="8:9" s="107" customFormat="1" ht="10.199999999999999">
      <c r="H34" s="18"/>
      <c r="I34" s="18"/>
    </row>
    <row r="35" spans="8:9" s="107" customFormat="1" ht="10.199999999999999">
      <c r="H35" s="18"/>
      <c r="I35" s="18"/>
    </row>
    <row r="36" spans="8:9" s="107" customFormat="1" ht="10.199999999999999">
      <c r="H36" s="18"/>
      <c r="I3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8" tint="-9.9978637043366805E-2"/>
  </sheetPr>
  <dimension ref="A1:N35"/>
  <sheetViews>
    <sheetView workbookViewId="0"/>
  </sheetViews>
  <sheetFormatPr defaultColWidth="9.109375" defaultRowHeight="13.2"/>
  <cols>
    <col min="1" max="1" width="12.6640625" style="1" customWidth="1"/>
    <col min="2" max="2" width="10.5546875" style="1" bestFit="1" customWidth="1"/>
    <col min="3" max="3" width="1.88671875" style="1" bestFit="1" customWidth="1"/>
    <col min="4" max="4" width="5.6640625" style="1" bestFit="1" customWidth="1"/>
    <col min="5" max="5" width="11.33203125" style="1" bestFit="1" customWidth="1"/>
    <col min="6" max="6" width="2.33203125" style="1" customWidth="1"/>
    <col min="7" max="7" width="6.5546875" style="1" bestFit="1" customWidth="1"/>
    <col min="8" max="8" width="1.5546875" style="6" customWidth="1"/>
    <col min="9" max="9" width="6.3320312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2.75" customHeight="1">
      <c r="A1" s="19" t="s">
        <v>373</v>
      </c>
      <c r="B1" s="6"/>
      <c r="C1" s="6"/>
      <c r="D1" s="6"/>
      <c r="E1" s="6"/>
      <c r="F1" s="6"/>
      <c r="G1" s="6"/>
      <c r="L1" s="191" t="s">
        <v>249</v>
      </c>
    </row>
    <row r="2" spans="1:14" ht="15">
      <c r="A2" s="112" t="s">
        <v>374</v>
      </c>
      <c r="B2" s="6"/>
      <c r="C2" s="6"/>
      <c r="D2" s="6"/>
      <c r="E2" s="6"/>
      <c r="F2" s="6"/>
      <c r="G2" s="6"/>
    </row>
    <row r="3" spans="1:14" ht="13.8" thickBot="1">
      <c r="A3" s="6"/>
      <c r="B3" s="6"/>
      <c r="C3" s="6"/>
      <c r="D3" s="6"/>
      <c r="E3" s="6"/>
      <c r="F3" s="6"/>
      <c r="G3" s="6"/>
    </row>
    <row r="4" spans="1:14" s="107" customFormat="1" ht="27" customHeight="1">
      <c r="A4" s="79" t="s">
        <v>18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7.75" customHeight="1" thickBot="1">
      <c r="A5" s="109" t="s">
        <v>42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2" customFormat="1" ht="17.25" customHeight="1">
      <c r="A6" s="34" t="s">
        <v>172</v>
      </c>
      <c r="B6" s="127"/>
      <c r="C6" s="139"/>
      <c r="D6" s="127"/>
      <c r="E6" s="127"/>
      <c r="F6" s="139"/>
      <c r="G6" s="127"/>
      <c r="H6" s="121"/>
      <c r="I6" s="153"/>
      <c r="J6" s="146"/>
      <c r="K6" s="145"/>
      <c r="L6" s="145"/>
      <c r="M6" s="146"/>
      <c r="N6" s="145"/>
    </row>
    <row r="7" spans="1:14" s="122" customFormat="1" ht="17.25" customHeight="1">
      <c r="A7" s="34" t="s">
        <v>19</v>
      </c>
      <c r="B7" s="127"/>
      <c r="C7" s="139"/>
      <c r="D7" s="127"/>
      <c r="E7" s="127"/>
      <c r="F7" s="139"/>
      <c r="G7" s="127"/>
      <c r="H7" s="121"/>
      <c r="I7" s="153"/>
      <c r="J7" s="146"/>
      <c r="K7" s="145"/>
      <c r="L7" s="145"/>
      <c r="M7" s="146"/>
      <c r="N7" s="145"/>
    </row>
    <row r="8" spans="1:14" s="122" customFormat="1" ht="17.25" customHeight="1">
      <c r="A8" s="34" t="s">
        <v>20</v>
      </c>
      <c r="B8" s="120"/>
      <c r="C8" s="139"/>
      <c r="D8" s="120"/>
      <c r="E8" s="120"/>
      <c r="F8" s="139"/>
      <c r="G8" s="120"/>
      <c r="H8" s="91"/>
      <c r="I8" s="153"/>
      <c r="J8" s="146"/>
      <c r="K8" s="145"/>
      <c r="L8" s="145"/>
      <c r="M8" s="146"/>
      <c r="N8" s="145"/>
    </row>
    <row r="9" spans="1:14" s="122" customFormat="1" ht="17.25" customHeight="1">
      <c r="A9" s="34" t="s">
        <v>21</v>
      </c>
      <c r="B9" s="120"/>
      <c r="C9" s="139"/>
      <c r="D9" s="120"/>
      <c r="E9" s="120"/>
      <c r="F9" s="139"/>
      <c r="G9" s="120"/>
      <c r="H9" s="91"/>
      <c r="I9" s="153"/>
      <c r="J9" s="146"/>
      <c r="K9" s="145"/>
      <c r="L9" s="145"/>
      <c r="M9" s="146"/>
      <c r="N9" s="145"/>
    </row>
    <row r="10" spans="1:14" s="122" customFormat="1" ht="17.25" customHeight="1">
      <c r="A10" s="34" t="s">
        <v>115</v>
      </c>
      <c r="B10" s="120"/>
      <c r="C10" s="139"/>
      <c r="D10" s="120"/>
      <c r="E10" s="120"/>
      <c r="F10" s="139"/>
      <c r="G10" s="120"/>
      <c r="H10" s="126"/>
      <c r="I10" s="153"/>
      <c r="J10" s="146"/>
      <c r="K10" s="145"/>
      <c r="L10" s="145"/>
      <c r="M10" s="146"/>
      <c r="N10" s="145"/>
    </row>
    <row r="11" spans="1:14" s="122" customFormat="1" ht="17.25" customHeight="1">
      <c r="A11" s="34" t="s">
        <v>116</v>
      </c>
      <c r="B11" s="127"/>
      <c r="C11" s="139"/>
      <c r="D11" s="127"/>
      <c r="E11" s="127"/>
      <c r="F11" s="139"/>
      <c r="G11" s="127"/>
      <c r="H11" s="18"/>
      <c r="I11" s="153"/>
      <c r="J11" s="146"/>
      <c r="K11" s="147"/>
      <c r="L11" s="147"/>
      <c r="M11" s="146"/>
      <c r="N11" s="147"/>
    </row>
    <row r="12" spans="1:14" s="131" customFormat="1" ht="17.25" customHeight="1" thickBot="1">
      <c r="A12" s="128" t="s">
        <v>0</v>
      </c>
      <c r="B12" s="138"/>
      <c r="C12" s="140"/>
      <c r="D12" s="138"/>
      <c r="E12" s="138"/>
      <c r="F12" s="140"/>
      <c r="G12" s="138"/>
      <c r="H12" s="118"/>
      <c r="I12" s="118"/>
      <c r="J12" s="130"/>
      <c r="K12" s="118"/>
      <c r="L12" s="118"/>
      <c r="M12" s="130"/>
      <c r="N12" s="118"/>
    </row>
    <row r="13" spans="1:14" s="107" customFormat="1" ht="12" customHeight="1">
      <c r="A13" s="250" t="s">
        <v>254</v>
      </c>
      <c r="B13" s="250"/>
      <c r="C13" s="250"/>
      <c r="D13" s="250"/>
      <c r="E13" s="250"/>
      <c r="F13" s="250"/>
      <c r="G13" s="250"/>
      <c r="H13" s="250"/>
      <c r="I13" s="250"/>
      <c r="J13" s="18"/>
      <c r="K13" s="18"/>
      <c r="L13" s="18"/>
      <c r="M13" s="18"/>
      <c r="N13" s="18"/>
    </row>
    <row r="14" spans="1:14" s="107" customFormat="1" ht="10.199999999999999">
      <c r="A14" s="141" t="s">
        <v>174</v>
      </c>
      <c r="H14" s="18"/>
      <c r="I14" s="18"/>
      <c r="J14" s="18"/>
      <c r="K14" s="18"/>
      <c r="L14" s="18"/>
      <c r="M14" s="18"/>
      <c r="N14" s="18"/>
    </row>
    <row r="15" spans="1:14" s="107" customFormat="1" ht="10.199999999999999">
      <c r="A15" s="141" t="s">
        <v>175</v>
      </c>
      <c r="H15" s="18"/>
      <c r="I15" s="18"/>
      <c r="J15" s="18"/>
      <c r="K15" s="18"/>
      <c r="L15" s="18"/>
      <c r="M15" s="18"/>
      <c r="N15" s="18"/>
    </row>
    <row r="16" spans="1:14" s="107" customFormat="1" ht="10.199999999999999">
      <c r="A16" s="141" t="s">
        <v>176</v>
      </c>
      <c r="H16" s="18"/>
      <c r="I16" s="18"/>
      <c r="J16" s="18"/>
      <c r="K16" s="18"/>
      <c r="L16" s="18"/>
      <c r="M16" s="18"/>
      <c r="N16" s="18"/>
    </row>
    <row r="17" spans="1:14" s="107" customFormat="1" ht="10.199999999999999">
      <c r="A17" s="141" t="s">
        <v>177</v>
      </c>
      <c r="H17" s="18"/>
      <c r="I17" s="18"/>
      <c r="J17" s="18"/>
      <c r="K17" s="18"/>
      <c r="L17" s="18"/>
      <c r="M17" s="18"/>
      <c r="N17" s="18"/>
    </row>
    <row r="18" spans="1:14" s="107" customFormat="1" ht="10.199999999999999">
      <c r="A18" s="141" t="s">
        <v>178</v>
      </c>
      <c r="H18" s="18"/>
      <c r="I18" s="18"/>
      <c r="J18" s="18"/>
      <c r="K18" s="18"/>
      <c r="L18" s="18"/>
      <c r="M18" s="18"/>
      <c r="N18" s="18"/>
    </row>
    <row r="19" spans="1:14" s="107" customFormat="1" ht="10.199999999999999">
      <c r="A19" s="141" t="s">
        <v>179</v>
      </c>
      <c r="H19" s="18"/>
      <c r="I19" s="18"/>
      <c r="J19" s="18"/>
      <c r="K19" s="18"/>
      <c r="L19" s="18"/>
      <c r="M19" s="18"/>
      <c r="N19" s="18"/>
    </row>
    <row r="20" spans="1:14" s="107" customFormat="1" ht="6.75" customHeight="1">
      <c r="H20" s="18"/>
      <c r="I20" s="18"/>
      <c r="J20" s="18"/>
      <c r="K20" s="18"/>
      <c r="L20" s="18"/>
      <c r="M20" s="18"/>
      <c r="N20" s="18"/>
    </row>
    <row r="21" spans="1:14" s="107" customFormat="1" ht="10.199999999999999">
      <c r="H21" s="18"/>
      <c r="I21" s="18"/>
      <c r="J21" s="18"/>
      <c r="K21" s="18"/>
      <c r="L21" s="18"/>
      <c r="M21" s="18"/>
      <c r="N21" s="18"/>
    </row>
    <row r="22" spans="1:14" s="107" customFormat="1" ht="10.199999999999999">
      <c r="H22" s="18"/>
      <c r="I22" s="18"/>
      <c r="J22" s="18"/>
      <c r="K22" s="18"/>
      <c r="L22" s="18"/>
      <c r="M22" s="18"/>
      <c r="N22" s="18"/>
    </row>
    <row r="23" spans="1:14" s="107" customFormat="1" ht="10.199999999999999">
      <c r="H23" s="18"/>
      <c r="I23" s="18"/>
      <c r="J23" s="18"/>
      <c r="K23" s="18"/>
      <c r="L23" s="18"/>
      <c r="M23" s="18"/>
      <c r="N23" s="18"/>
    </row>
    <row r="24" spans="1:14" s="107" customFormat="1" ht="10.199999999999999">
      <c r="H24" s="18"/>
      <c r="I24" s="18"/>
      <c r="J24" s="18"/>
      <c r="K24" s="18"/>
      <c r="L24" s="18"/>
      <c r="M24" s="18"/>
      <c r="N24" s="18"/>
    </row>
    <row r="25" spans="1:14" s="107" customFormat="1" ht="10.199999999999999">
      <c r="H25" s="18"/>
      <c r="I25" s="18"/>
      <c r="J25" s="18"/>
      <c r="K25" s="18"/>
      <c r="L25" s="18"/>
      <c r="M25" s="18"/>
      <c r="N25" s="18"/>
    </row>
    <row r="26" spans="1:14" s="107" customFormat="1" ht="10.199999999999999">
      <c r="H26" s="18"/>
      <c r="I26" s="18"/>
      <c r="J26" s="18"/>
      <c r="K26" s="18"/>
      <c r="L26" s="18"/>
      <c r="M26" s="18"/>
      <c r="N26" s="18"/>
    </row>
    <row r="27" spans="1:14" s="107" customFormat="1" ht="10.199999999999999">
      <c r="H27" s="18"/>
      <c r="I27" s="18"/>
      <c r="J27" s="18"/>
      <c r="K27" s="18"/>
      <c r="L27" s="18"/>
      <c r="M27" s="18"/>
      <c r="N27" s="18"/>
    </row>
    <row r="28" spans="1:14" s="107" customFormat="1" ht="10.199999999999999">
      <c r="H28" s="18"/>
      <c r="I28" s="18"/>
      <c r="J28" s="18"/>
      <c r="K28" s="18"/>
      <c r="L28" s="18"/>
      <c r="M28" s="18"/>
      <c r="N28" s="18"/>
    </row>
    <row r="29" spans="1:14" s="107" customFormat="1" ht="10.199999999999999">
      <c r="H29" s="18"/>
      <c r="I29" s="18"/>
      <c r="J29" s="18"/>
      <c r="K29" s="18"/>
      <c r="L29" s="18"/>
      <c r="M29" s="18"/>
      <c r="N29" s="18"/>
    </row>
    <row r="30" spans="1:14" s="107" customFormat="1" ht="10.199999999999999">
      <c r="H30" s="18"/>
      <c r="I30" s="18"/>
      <c r="J30" s="18"/>
      <c r="K30" s="18"/>
      <c r="L30" s="18"/>
      <c r="M30" s="18"/>
      <c r="N30" s="18"/>
    </row>
    <row r="31" spans="1:14" s="107" customFormat="1" ht="10.199999999999999">
      <c r="H31" s="18"/>
      <c r="I31" s="18"/>
      <c r="J31" s="18"/>
      <c r="K31" s="18"/>
      <c r="L31" s="18"/>
      <c r="M31" s="18"/>
      <c r="N31" s="18"/>
    </row>
    <row r="32" spans="1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</sheetData>
  <mergeCells count="7">
    <mergeCell ref="A13:I13"/>
    <mergeCell ref="M4:N4"/>
    <mergeCell ref="C4:D4"/>
    <mergeCell ref="C5:D5"/>
    <mergeCell ref="F4:G4"/>
    <mergeCell ref="F5:G5"/>
    <mergeCell ref="J4:K4"/>
  </mergeCells>
  <hyperlinks>
    <hyperlink ref="L1" location="'Innehåll_ Contents'!Utskriftsområde" display="Till tabellförteckning" xr:uid="{325BE6D2-811A-40B1-8505-81355FF93AF4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8" tint="-9.9978637043366805E-2"/>
  </sheetPr>
  <dimension ref="A1:N38"/>
  <sheetViews>
    <sheetView workbookViewId="0"/>
  </sheetViews>
  <sheetFormatPr defaultColWidth="9.109375" defaultRowHeight="13.2"/>
  <cols>
    <col min="1" max="1" width="12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1093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375</v>
      </c>
      <c r="B1" s="6"/>
      <c r="C1" s="6"/>
      <c r="D1" s="6"/>
      <c r="E1" s="6"/>
      <c r="F1" s="6"/>
      <c r="G1" s="6"/>
      <c r="L1" s="191" t="s">
        <v>249</v>
      </c>
    </row>
    <row r="2" spans="1:14" ht="15">
      <c r="A2" s="112" t="s">
        <v>376</v>
      </c>
      <c r="B2" s="6"/>
      <c r="C2" s="6"/>
      <c r="D2" s="6"/>
      <c r="E2" s="6"/>
      <c r="F2" s="6"/>
      <c r="G2" s="6"/>
    </row>
    <row r="3" spans="1:14" ht="13.8" thickBot="1">
      <c r="A3" s="6"/>
      <c r="B3" s="6"/>
      <c r="C3" s="6"/>
      <c r="D3" s="6"/>
      <c r="E3" s="6"/>
      <c r="F3" s="6"/>
      <c r="G3" s="6"/>
    </row>
    <row r="4" spans="1:14" s="107" customFormat="1" ht="27" customHeight="1">
      <c r="A4" s="79" t="s">
        <v>18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7.75" customHeight="1" thickBot="1">
      <c r="A5" s="109" t="s">
        <v>42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2" customFormat="1" ht="17.25" customHeight="1">
      <c r="A6" s="34" t="s">
        <v>172</v>
      </c>
      <c r="B6" s="127"/>
      <c r="C6" s="117"/>
      <c r="D6" s="127"/>
      <c r="E6" s="127"/>
      <c r="F6" s="117"/>
      <c r="G6" s="127"/>
      <c r="H6" s="121"/>
      <c r="I6" s="153"/>
      <c r="J6" s="146"/>
      <c r="K6" s="145"/>
      <c r="L6" s="145"/>
      <c r="M6" s="146"/>
      <c r="N6" s="145"/>
    </row>
    <row r="7" spans="1:14" s="122" customFormat="1" ht="17.25" customHeight="1">
      <c r="A7" s="34" t="s">
        <v>19</v>
      </c>
      <c r="B7" s="127"/>
      <c r="C7" s="117"/>
      <c r="D7" s="127"/>
      <c r="E7" s="127"/>
      <c r="F7" s="117"/>
      <c r="G7" s="127"/>
      <c r="H7" s="121"/>
      <c r="I7" s="153"/>
      <c r="J7" s="146"/>
      <c r="K7" s="145"/>
      <c r="L7" s="145"/>
      <c r="M7" s="146"/>
      <c r="N7" s="145"/>
    </row>
    <row r="8" spans="1:14" s="122" customFormat="1" ht="17.25" customHeight="1">
      <c r="A8" s="34" t="s">
        <v>20</v>
      </c>
      <c r="B8" s="120"/>
      <c r="C8" s="117"/>
      <c r="D8" s="120"/>
      <c r="E8" s="120"/>
      <c r="F8" s="117"/>
      <c r="G8" s="120"/>
      <c r="H8" s="91"/>
      <c r="I8" s="153"/>
      <c r="J8" s="146"/>
      <c r="K8" s="145"/>
      <c r="L8" s="145"/>
      <c r="M8" s="146"/>
      <c r="N8" s="145"/>
    </row>
    <row r="9" spans="1:14" s="122" customFormat="1" ht="17.25" customHeight="1">
      <c r="A9" s="34" t="s">
        <v>21</v>
      </c>
      <c r="B9" s="120"/>
      <c r="C9" s="117"/>
      <c r="D9" s="120"/>
      <c r="E9" s="120"/>
      <c r="F9" s="117"/>
      <c r="G9" s="120"/>
      <c r="H9" s="91"/>
      <c r="I9" s="153"/>
      <c r="J9" s="146"/>
      <c r="K9" s="145"/>
      <c r="L9" s="145"/>
      <c r="M9" s="146"/>
      <c r="N9" s="145"/>
    </row>
    <row r="10" spans="1:14" s="122" customFormat="1" ht="17.25" customHeight="1">
      <c r="A10" s="34" t="s">
        <v>115</v>
      </c>
      <c r="B10" s="120"/>
      <c r="C10" s="117"/>
      <c r="D10" s="120"/>
      <c r="E10" s="120"/>
      <c r="F10" s="117"/>
      <c r="G10" s="120"/>
      <c r="H10" s="31"/>
      <c r="I10" s="153"/>
      <c r="J10" s="146"/>
      <c r="K10" s="145"/>
      <c r="L10" s="145"/>
      <c r="M10" s="146"/>
      <c r="N10" s="145"/>
    </row>
    <row r="11" spans="1:14" s="122" customFormat="1" ht="17.25" customHeight="1">
      <c r="A11" s="34" t="s">
        <v>116</v>
      </c>
      <c r="B11" s="127"/>
      <c r="C11" s="117"/>
      <c r="D11" s="127"/>
      <c r="E11" s="127"/>
      <c r="F11" s="117"/>
      <c r="G11" s="127"/>
      <c r="H11" s="31"/>
      <c r="I11" s="153"/>
      <c r="J11" s="146"/>
      <c r="K11" s="145"/>
      <c r="L11" s="145"/>
      <c r="M11" s="146"/>
      <c r="N11" s="145"/>
    </row>
    <row r="12" spans="1:14" s="131" customFormat="1" ht="17.25" customHeight="1" thickBot="1">
      <c r="A12" s="128" t="s">
        <v>0</v>
      </c>
      <c r="B12" s="138"/>
      <c r="C12" s="130"/>
      <c r="D12" s="138"/>
      <c r="E12" s="138"/>
      <c r="F12" s="130"/>
      <c r="G12" s="138"/>
      <c r="H12" s="118"/>
      <c r="I12" s="118"/>
      <c r="J12" s="130"/>
      <c r="K12" s="118"/>
      <c r="L12" s="118"/>
      <c r="M12" s="130"/>
      <c r="N12" s="118"/>
    </row>
    <row r="13" spans="1:14" s="107" customFormat="1" ht="12" customHeight="1">
      <c r="A13" s="250" t="s">
        <v>254</v>
      </c>
      <c r="B13" s="250"/>
      <c r="C13" s="250"/>
      <c r="D13" s="250"/>
      <c r="E13" s="250"/>
      <c r="F13" s="250"/>
      <c r="G13" s="250"/>
      <c r="H13" s="250"/>
      <c r="I13" s="250"/>
      <c r="J13" s="18"/>
      <c r="K13" s="18"/>
      <c r="L13" s="18"/>
      <c r="M13" s="18"/>
      <c r="N13" s="18"/>
    </row>
    <row r="14" spans="1:14" s="107" customFormat="1" ht="10.199999999999999">
      <c r="A14" s="141" t="s">
        <v>174</v>
      </c>
      <c r="H14" s="18"/>
      <c r="I14" s="18"/>
      <c r="J14" s="18"/>
      <c r="K14" s="18"/>
      <c r="L14" s="18"/>
      <c r="M14" s="18"/>
      <c r="N14" s="18"/>
    </row>
    <row r="15" spans="1:14" s="107" customFormat="1" ht="10.199999999999999">
      <c r="A15" s="141" t="s">
        <v>175</v>
      </c>
      <c r="H15" s="18"/>
      <c r="I15" s="18"/>
      <c r="J15" s="18"/>
      <c r="K15" s="18"/>
      <c r="L15" s="18"/>
      <c r="M15" s="18"/>
      <c r="N15" s="18"/>
    </row>
    <row r="16" spans="1:14" s="107" customFormat="1" ht="10.199999999999999">
      <c r="A16" s="141" t="s">
        <v>176</v>
      </c>
      <c r="H16" s="18"/>
      <c r="I16" s="18"/>
      <c r="J16" s="18"/>
      <c r="K16" s="18"/>
      <c r="L16" s="18"/>
      <c r="M16" s="18"/>
      <c r="N16" s="18"/>
    </row>
    <row r="17" spans="1:14" s="107" customFormat="1" ht="10.199999999999999">
      <c r="A17" s="141" t="s">
        <v>177</v>
      </c>
      <c r="H17" s="18"/>
      <c r="I17" s="18"/>
      <c r="J17" s="18"/>
      <c r="K17" s="18"/>
      <c r="L17" s="18"/>
      <c r="M17" s="18"/>
      <c r="N17" s="18"/>
    </row>
    <row r="18" spans="1:14" s="107" customFormat="1" ht="10.199999999999999">
      <c r="A18" s="141" t="s">
        <v>178</v>
      </c>
      <c r="H18" s="18"/>
      <c r="I18" s="18"/>
      <c r="J18" s="18"/>
      <c r="K18" s="18"/>
      <c r="L18" s="18"/>
      <c r="M18" s="18"/>
      <c r="N18" s="18"/>
    </row>
    <row r="19" spans="1:14" s="107" customFormat="1" ht="10.199999999999999">
      <c r="A19" s="141" t="s">
        <v>179</v>
      </c>
      <c r="H19" s="18"/>
      <c r="I19" s="18"/>
      <c r="J19" s="18"/>
      <c r="K19" s="18"/>
      <c r="L19" s="18"/>
      <c r="M19" s="18"/>
      <c r="N19" s="18"/>
    </row>
    <row r="20" spans="1:14" s="107" customFormat="1" ht="6.75" customHeight="1">
      <c r="H20" s="18"/>
      <c r="I20" s="18"/>
      <c r="J20" s="18"/>
      <c r="K20" s="18"/>
      <c r="L20" s="18"/>
      <c r="M20" s="18"/>
      <c r="N20" s="18"/>
    </row>
    <row r="21" spans="1:14" s="107" customFormat="1" ht="10.199999999999999">
      <c r="H21" s="18"/>
      <c r="I21" s="18"/>
      <c r="J21" s="18"/>
      <c r="K21" s="18"/>
      <c r="L21" s="18"/>
      <c r="M21" s="18"/>
      <c r="N21" s="18"/>
    </row>
    <row r="22" spans="1:14" s="107" customFormat="1" ht="10.199999999999999">
      <c r="H22" s="18"/>
      <c r="I22" s="18"/>
      <c r="J22" s="18"/>
      <c r="K22" s="18"/>
      <c r="L22" s="18"/>
      <c r="M22" s="18"/>
      <c r="N22" s="18"/>
    </row>
    <row r="23" spans="1:14" s="107" customFormat="1" ht="10.199999999999999">
      <c r="H23" s="18"/>
      <c r="I23" s="18"/>
      <c r="J23" s="18"/>
      <c r="K23" s="18"/>
      <c r="L23" s="18"/>
      <c r="M23" s="18"/>
      <c r="N23" s="18"/>
    </row>
    <row r="24" spans="1:14" s="107" customFormat="1" ht="10.199999999999999">
      <c r="H24" s="18"/>
      <c r="I24" s="18"/>
      <c r="J24" s="18"/>
      <c r="K24" s="18"/>
      <c r="L24" s="18"/>
      <c r="M24" s="18"/>
      <c r="N24" s="18"/>
    </row>
    <row r="25" spans="1:14" s="107" customFormat="1" ht="10.199999999999999">
      <c r="H25" s="18"/>
      <c r="I25" s="18"/>
      <c r="J25" s="18"/>
      <c r="K25" s="18"/>
      <c r="L25" s="18"/>
      <c r="M25" s="18"/>
      <c r="N25" s="18"/>
    </row>
    <row r="26" spans="1:14" s="107" customFormat="1" ht="10.199999999999999">
      <c r="H26" s="18"/>
      <c r="I26" s="18"/>
      <c r="J26" s="18"/>
      <c r="K26" s="18"/>
      <c r="L26" s="18"/>
      <c r="M26" s="18"/>
      <c r="N26" s="18"/>
    </row>
    <row r="27" spans="1:14" s="107" customFormat="1" ht="10.199999999999999">
      <c r="H27" s="18"/>
      <c r="I27" s="18"/>
      <c r="J27" s="18"/>
      <c r="K27" s="18"/>
      <c r="L27" s="18"/>
      <c r="M27" s="18"/>
      <c r="N27" s="18"/>
    </row>
    <row r="28" spans="1:14" s="107" customFormat="1" ht="10.199999999999999">
      <c r="H28" s="18"/>
      <c r="I28" s="18"/>
      <c r="J28" s="18"/>
      <c r="K28" s="18"/>
      <c r="L28" s="18"/>
      <c r="M28" s="18"/>
      <c r="N28" s="18"/>
    </row>
    <row r="29" spans="1:14" s="107" customFormat="1" ht="10.199999999999999">
      <c r="H29" s="18"/>
      <c r="I29" s="18"/>
      <c r="J29" s="18"/>
      <c r="K29" s="18"/>
      <c r="L29" s="18"/>
      <c r="M29" s="18"/>
      <c r="N29" s="18"/>
    </row>
    <row r="30" spans="1:14" s="107" customFormat="1" ht="10.199999999999999">
      <c r="H30" s="18"/>
      <c r="I30" s="18"/>
      <c r="J30" s="18"/>
      <c r="K30" s="18"/>
      <c r="L30" s="18"/>
      <c r="M30" s="18"/>
      <c r="N30" s="18"/>
    </row>
    <row r="31" spans="1:14" s="107" customFormat="1" ht="10.199999999999999">
      <c r="H31" s="18"/>
      <c r="I31" s="18"/>
      <c r="J31" s="18"/>
      <c r="K31" s="18"/>
      <c r="L31" s="18"/>
      <c r="M31" s="18"/>
      <c r="N31" s="18"/>
    </row>
    <row r="32" spans="1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7">
    <mergeCell ref="A13:I13"/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75824F80-212E-4498-BC12-F3046AED4043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8" tint="-9.9978637043366805E-2"/>
  </sheetPr>
  <dimension ref="A1:N38"/>
  <sheetViews>
    <sheetView workbookViewId="0"/>
  </sheetViews>
  <sheetFormatPr defaultColWidth="9.109375" defaultRowHeight="13.2"/>
  <cols>
    <col min="1" max="1" width="12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1093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377</v>
      </c>
      <c r="B1" s="6"/>
      <c r="C1" s="6"/>
      <c r="D1" s="6"/>
      <c r="E1" s="6"/>
      <c r="F1" s="6"/>
      <c r="G1" s="6"/>
      <c r="L1" s="191" t="s">
        <v>249</v>
      </c>
    </row>
    <row r="2" spans="1:14" ht="15">
      <c r="A2" s="112" t="s">
        <v>378</v>
      </c>
      <c r="B2" s="6"/>
      <c r="C2" s="6"/>
      <c r="D2" s="6"/>
      <c r="E2" s="6"/>
      <c r="F2" s="6"/>
      <c r="G2" s="6"/>
    </row>
    <row r="3" spans="1:14" ht="13.8" thickBot="1">
      <c r="A3" s="6"/>
      <c r="B3" s="6"/>
      <c r="C3" s="6"/>
      <c r="D3" s="6"/>
      <c r="E3" s="6"/>
      <c r="F3" s="6"/>
      <c r="G3" s="6"/>
    </row>
    <row r="4" spans="1:14" s="107" customFormat="1" ht="27" customHeight="1">
      <c r="A4" s="79" t="s">
        <v>18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7.75" customHeight="1" thickBot="1">
      <c r="A5" s="109" t="s">
        <v>42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8" t="s">
        <v>162</v>
      </c>
      <c r="L5" s="106" t="s">
        <v>168</v>
      </c>
      <c r="M5" s="106"/>
      <c r="N5" s="108" t="s">
        <v>162</v>
      </c>
    </row>
    <row r="6" spans="1:14" s="122" customFormat="1" ht="17.25" customHeight="1">
      <c r="A6" s="34" t="s">
        <v>172</v>
      </c>
      <c r="B6" s="127"/>
      <c r="C6" s="117"/>
      <c r="D6" s="127"/>
      <c r="E6" s="127"/>
      <c r="F6" s="117"/>
      <c r="G6" s="127"/>
      <c r="H6" s="121"/>
      <c r="I6" s="153"/>
      <c r="J6" s="146"/>
      <c r="K6" s="145"/>
      <c r="L6" s="145"/>
      <c r="M6" s="146"/>
      <c r="N6" s="145"/>
    </row>
    <row r="7" spans="1:14" s="122" customFormat="1" ht="17.25" customHeight="1">
      <c r="A7" s="34" t="s">
        <v>19</v>
      </c>
      <c r="B7" s="127"/>
      <c r="C7" s="117"/>
      <c r="D7" s="127"/>
      <c r="E7" s="127"/>
      <c r="F7" s="117"/>
      <c r="G7" s="127"/>
      <c r="H7" s="121"/>
      <c r="I7" s="153"/>
      <c r="J7" s="146"/>
      <c r="K7" s="145"/>
      <c r="L7" s="145"/>
      <c r="M7" s="146"/>
      <c r="N7" s="145"/>
    </row>
    <row r="8" spans="1:14" s="122" customFormat="1" ht="17.25" customHeight="1">
      <c r="A8" s="34" t="s">
        <v>20</v>
      </c>
      <c r="B8" s="120"/>
      <c r="C8" s="117"/>
      <c r="D8" s="120"/>
      <c r="E8" s="120"/>
      <c r="F8" s="117"/>
      <c r="G8" s="120"/>
      <c r="H8" s="91"/>
      <c r="I8" s="153"/>
      <c r="J8" s="146"/>
      <c r="K8" s="145"/>
      <c r="L8" s="145"/>
      <c r="M8" s="146"/>
      <c r="N8" s="145"/>
    </row>
    <row r="9" spans="1:14" s="122" customFormat="1" ht="17.25" customHeight="1">
      <c r="A9" s="34" t="s">
        <v>21</v>
      </c>
      <c r="B9" s="120"/>
      <c r="C9" s="117"/>
      <c r="D9" s="120"/>
      <c r="E9" s="120"/>
      <c r="F9" s="117"/>
      <c r="G9" s="120"/>
      <c r="H9" s="91"/>
      <c r="I9" s="153"/>
      <c r="J9" s="146"/>
      <c r="K9" s="145"/>
      <c r="L9" s="145"/>
      <c r="M9" s="146"/>
      <c r="N9" s="145"/>
    </row>
    <row r="10" spans="1:14" s="122" customFormat="1" ht="17.25" customHeight="1">
      <c r="A10" s="34" t="s">
        <v>115</v>
      </c>
      <c r="B10" s="120"/>
      <c r="C10" s="117"/>
      <c r="D10" s="120"/>
      <c r="E10" s="120"/>
      <c r="F10" s="117"/>
      <c r="G10" s="120"/>
      <c r="H10" s="31"/>
      <c r="I10" s="153"/>
      <c r="J10" s="146"/>
      <c r="K10" s="145"/>
      <c r="L10" s="145"/>
      <c r="M10" s="146"/>
      <c r="N10" s="145"/>
    </row>
    <row r="11" spans="1:14" s="122" customFormat="1" ht="17.25" customHeight="1">
      <c r="A11" s="34" t="s">
        <v>116</v>
      </c>
      <c r="B11" s="127"/>
      <c r="C11" s="117"/>
      <c r="D11" s="127"/>
      <c r="E11" s="127"/>
      <c r="F11" s="117"/>
      <c r="G11" s="127"/>
      <c r="H11" s="18"/>
      <c r="I11" s="153"/>
      <c r="J11" s="146"/>
      <c r="K11" s="147"/>
      <c r="L11" s="147"/>
      <c r="M11" s="146"/>
      <c r="N11" s="147"/>
    </row>
    <row r="12" spans="1:14" s="131" customFormat="1" ht="17.25" customHeight="1" thickBot="1">
      <c r="A12" s="128" t="s">
        <v>0</v>
      </c>
      <c r="B12" s="138"/>
      <c r="C12" s="130"/>
      <c r="D12" s="138"/>
      <c r="E12" s="138"/>
      <c r="F12" s="130"/>
      <c r="G12" s="138"/>
      <c r="H12" s="118"/>
      <c r="I12" s="118"/>
      <c r="J12" s="130"/>
      <c r="K12" s="118"/>
      <c r="L12" s="118"/>
      <c r="M12" s="130"/>
      <c r="N12" s="118"/>
    </row>
    <row r="13" spans="1:14" s="107" customFormat="1" ht="12" customHeight="1">
      <c r="A13" s="250" t="s">
        <v>254</v>
      </c>
      <c r="B13" s="250"/>
      <c r="C13" s="250"/>
      <c r="D13" s="250"/>
      <c r="E13" s="250"/>
      <c r="F13" s="250"/>
      <c r="G13" s="250"/>
      <c r="H13" s="250"/>
      <c r="I13" s="250"/>
      <c r="J13" s="18"/>
      <c r="K13" s="18"/>
      <c r="L13" s="18"/>
      <c r="M13" s="18"/>
      <c r="N13" s="18"/>
    </row>
    <row r="14" spans="1:14" s="107" customFormat="1" ht="10.199999999999999">
      <c r="A14" s="141" t="s">
        <v>174</v>
      </c>
      <c r="H14" s="18"/>
      <c r="I14" s="18"/>
      <c r="J14" s="18"/>
      <c r="K14" s="18"/>
      <c r="L14" s="18"/>
      <c r="M14" s="18"/>
      <c r="N14" s="18"/>
    </row>
    <row r="15" spans="1:14" s="107" customFormat="1" ht="10.199999999999999">
      <c r="A15" s="141" t="s">
        <v>175</v>
      </c>
      <c r="H15" s="18"/>
      <c r="I15" s="18"/>
      <c r="J15" s="18"/>
      <c r="K15" s="18"/>
      <c r="L15" s="18"/>
      <c r="M15" s="18"/>
      <c r="N15" s="18"/>
    </row>
    <row r="16" spans="1:14" s="107" customFormat="1" ht="10.199999999999999">
      <c r="A16" s="141" t="s">
        <v>176</v>
      </c>
      <c r="H16" s="18"/>
      <c r="I16" s="18"/>
      <c r="J16" s="18"/>
      <c r="K16" s="18"/>
      <c r="L16" s="18"/>
      <c r="M16" s="18"/>
      <c r="N16" s="18"/>
    </row>
    <row r="17" spans="1:14" s="107" customFormat="1" ht="10.199999999999999">
      <c r="A17" s="141" t="s">
        <v>177</v>
      </c>
      <c r="H17" s="18"/>
      <c r="I17" s="18"/>
      <c r="J17" s="18"/>
      <c r="K17" s="18"/>
      <c r="L17" s="18"/>
      <c r="M17" s="18"/>
      <c r="N17" s="18"/>
    </row>
    <row r="18" spans="1:14" s="107" customFormat="1" ht="10.199999999999999">
      <c r="A18" s="141" t="s">
        <v>178</v>
      </c>
      <c r="H18" s="18"/>
      <c r="I18" s="18"/>
      <c r="J18" s="18"/>
      <c r="K18" s="18"/>
      <c r="L18" s="18"/>
      <c r="M18" s="18"/>
      <c r="N18" s="18"/>
    </row>
    <row r="19" spans="1:14" s="107" customFormat="1" ht="10.199999999999999">
      <c r="A19" s="141" t="s">
        <v>179</v>
      </c>
      <c r="H19" s="18"/>
      <c r="I19" s="18"/>
      <c r="J19" s="18"/>
      <c r="K19" s="18"/>
      <c r="L19" s="18"/>
      <c r="M19" s="18"/>
      <c r="N19" s="18"/>
    </row>
    <row r="20" spans="1:14" s="107" customFormat="1" ht="6.75" customHeight="1">
      <c r="H20" s="18"/>
      <c r="I20" s="18"/>
      <c r="J20" s="18"/>
      <c r="K20" s="18"/>
      <c r="L20" s="18"/>
      <c r="M20" s="18"/>
      <c r="N20" s="18"/>
    </row>
    <row r="21" spans="1:14" s="107" customFormat="1" ht="10.199999999999999">
      <c r="H21" s="18"/>
      <c r="I21" s="18"/>
      <c r="J21" s="18"/>
      <c r="K21" s="18"/>
      <c r="L21" s="18"/>
      <c r="M21" s="18"/>
      <c r="N21" s="18"/>
    </row>
    <row r="22" spans="1:14" s="107" customFormat="1" ht="10.199999999999999">
      <c r="H22" s="18"/>
      <c r="I22" s="18"/>
      <c r="J22" s="18"/>
      <c r="K22" s="18"/>
      <c r="L22" s="18"/>
      <c r="M22" s="18"/>
      <c r="N22" s="18"/>
    </row>
    <row r="23" spans="1:14" s="107" customFormat="1" ht="10.199999999999999">
      <c r="H23" s="18"/>
      <c r="I23" s="18"/>
      <c r="J23" s="18"/>
      <c r="K23" s="18"/>
      <c r="L23" s="18"/>
      <c r="M23" s="18"/>
      <c r="N23" s="18"/>
    </row>
    <row r="24" spans="1:14" s="107" customFormat="1" ht="10.199999999999999">
      <c r="H24" s="18"/>
      <c r="I24" s="18"/>
      <c r="J24" s="18"/>
      <c r="K24" s="18"/>
      <c r="L24" s="18"/>
      <c r="M24" s="18"/>
      <c r="N24" s="18"/>
    </row>
    <row r="25" spans="1:14" s="107" customFormat="1" ht="10.199999999999999">
      <c r="H25" s="18"/>
      <c r="I25" s="18"/>
      <c r="J25" s="18"/>
      <c r="K25" s="18"/>
      <c r="L25" s="18"/>
      <c r="M25" s="18"/>
      <c r="N25" s="18"/>
    </row>
    <row r="26" spans="1:14" s="107" customFormat="1" ht="10.199999999999999">
      <c r="H26" s="18"/>
      <c r="I26" s="18"/>
      <c r="J26" s="18"/>
      <c r="K26" s="18"/>
      <c r="L26" s="18"/>
      <c r="M26" s="18"/>
      <c r="N26" s="18"/>
    </row>
    <row r="27" spans="1:14" s="107" customFormat="1" ht="10.199999999999999">
      <c r="H27" s="18"/>
      <c r="I27" s="18"/>
      <c r="J27" s="18"/>
      <c r="K27" s="18"/>
      <c r="L27" s="18"/>
      <c r="M27" s="18"/>
      <c r="N27" s="18"/>
    </row>
    <row r="28" spans="1:14" s="107" customFormat="1" ht="10.199999999999999">
      <c r="H28" s="18"/>
      <c r="I28" s="18"/>
      <c r="J28" s="18"/>
      <c r="K28" s="18"/>
      <c r="L28" s="18"/>
      <c r="M28" s="18"/>
      <c r="N28" s="18"/>
    </row>
    <row r="29" spans="1:14" s="107" customFormat="1" ht="10.199999999999999">
      <c r="H29" s="18"/>
      <c r="I29" s="18"/>
      <c r="J29" s="18"/>
      <c r="K29" s="18"/>
      <c r="L29" s="18"/>
      <c r="M29" s="18"/>
      <c r="N29" s="18"/>
    </row>
    <row r="30" spans="1:14" s="107" customFormat="1" ht="10.199999999999999">
      <c r="H30" s="18"/>
      <c r="I30" s="18"/>
      <c r="J30" s="18"/>
      <c r="K30" s="18"/>
      <c r="L30" s="18"/>
      <c r="M30" s="18"/>
      <c r="N30" s="18"/>
    </row>
    <row r="31" spans="1:14" s="107" customFormat="1" ht="10.199999999999999">
      <c r="H31" s="18"/>
      <c r="I31" s="18"/>
      <c r="J31" s="18"/>
      <c r="K31" s="18"/>
      <c r="L31" s="18"/>
      <c r="M31" s="18"/>
      <c r="N31" s="18"/>
    </row>
    <row r="32" spans="1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7">
    <mergeCell ref="A13:I13"/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D9EC4720-82A6-4D9E-81BD-8A69AAE58C0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8" tint="-9.9978637043366805E-2"/>
  </sheetPr>
  <dimension ref="A1:N38"/>
  <sheetViews>
    <sheetView workbookViewId="0"/>
  </sheetViews>
  <sheetFormatPr defaultColWidth="9.109375" defaultRowHeight="13.2"/>
  <cols>
    <col min="1" max="1" width="12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1093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379</v>
      </c>
      <c r="B1" s="6"/>
      <c r="C1" s="6"/>
      <c r="D1" s="6"/>
      <c r="E1" s="6"/>
      <c r="F1" s="6"/>
      <c r="G1" s="6"/>
      <c r="L1" s="191" t="s">
        <v>249</v>
      </c>
    </row>
    <row r="2" spans="1:14" ht="15">
      <c r="A2" s="112" t="s">
        <v>380</v>
      </c>
      <c r="B2" s="6"/>
      <c r="C2" s="6"/>
      <c r="D2" s="6"/>
      <c r="E2" s="6"/>
      <c r="F2" s="6"/>
      <c r="G2" s="6"/>
    </row>
    <row r="3" spans="1:14" ht="13.8" thickBot="1">
      <c r="A3" s="6"/>
      <c r="B3" s="6"/>
      <c r="C3" s="6"/>
      <c r="D3" s="6"/>
      <c r="E3" s="6"/>
      <c r="F3" s="6"/>
      <c r="G3" s="6"/>
    </row>
    <row r="4" spans="1:14" s="107" customFormat="1" ht="27" customHeight="1">
      <c r="A4" s="79" t="s">
        <v>18</v>
      </c>
      <c r="B4" s="114" t="s">
        <v>86</v>
      </c>
      <c r="C4" s="251" t="s">
        <v>163</v>
      </c>
      <c r="D4" s="252"/>
      <c r="E4" s="114" t="s">
        <v>87</v>
      </c>
      <c r="F4" s="251" t="s">
        <v>163</v>
      </c>
      <c r="G4" s="252"/>
      <c r="H4" s="115"/>
      <c r="I4" s="114" t="s">
        <v>165</v>
      </c>
      <c r="J4" s="251" t="s">
        <v>163</v>
      </c>
      <c r="K4" s="252"/>
      <c r="L4" s="114" t="s">
        <v>166</v>
      </c>
      <c r="M4" s="251" t="s">
        <v>163</v>
      </c>
      <c r="N4" s="252"/>
    </row>
    <row r="5" spans="1:14" s="107" customFormat="1" ht="27.75" customHeight="1" thickBot="1">
      <c r="A5" s="109" t="s">
        <v>42</v>
      </c>
      <c r="B5" s="106" t="s">
        <v>88</v>
      </c>
      <c r="C5" s="253" t="s">
        <v>162</v>
      </c>
      <c r="D5" s="253"/>
      <c r="E5" s="106" t="s">
        <v>89</v>
      </c>
      <c r="F5" s="253" t="s">
        <v>162</v>
      </c>
      <c r="G5" s="253"/>
      <c r="H5" s="106"/>
      <c r="I5" s="106" t="s">
        <v>167</v>
      </c>
      <c r="J5" s="106"/>
      <c r="K5" s="108" t="s">
        <v>162</v>
      </c>
      <c r="L5" s="106" t="s">
        <v>168</v>
      </c>
      <c r="M5" s="106"/>
      <c r="N5" s="108" t="s">
        <v>162</v>
      </c>
    </row>
    <row r="6" spans="1:14" s="122" customFormat="1" ht="17.25" customHeight="1">
      <c r="A6" s="34" t="s">
        <v>172</v>
      </c>
      <c r="B6" s="127"/>
      <c r="C6" s="117"/>
      <c r="D6" s="127"/>
      <c r="E6" s="127"/>
      <c r="F6" s="117"/>
      <c r="G6" s="127"/>
      <c r="H6" s="121"/>
      <c r="I6" s="153"/>
      <c r="J6" s="146"/>
      <c r="K6" s="145"/>
      <c r="L6" s="145"/>
      <c r="M6" s="146"/>
      <c r="N6" s="145"/>
    </row>
    <row r="7" spans="1:14" s="122" customFormat="1" ht="17.25" customHeight="1">
      <c r="A7" s="34" t="s">
        <v>19</v>
      </c>
      <c r="B7" s="127"/>
      <c r="C7" s="117"/>
      <c r="D7" s="127"/>
      <c r="E7" s="127"/>
      <c r="F7" s="117"/>
      <c r="G7" s="127"/>
      <c r="H7" s="121"/>
      <c r="I7" s="153"/>
      <c r="J7" s="146"/>
      <c r="K7" s="145"/>
      <c r="L7" s="145"/>
      <c r="M7" s="146"/>
      <c r="N7" s="145"/>
    </row>
    <row r="8" spans="1:14" s="122" customFormat="1" ht="17.25" customHeight="1">
      <c r="A8" s="34" t="s">
        <v>20</v>
      </c>
      <c r="B8" s="120"/>
      <c r="C8" s="117"/>
      <c r="D8" s="120"/>
      <c r="E8" s="120"/>
      <c r="F8" s="117"/>
      <c r="G8" s="120"/>
      <c r="H8" s="91"/>
      <c r="I8" s="153"/>
      <c r="J8" s="146"/>
      <c r="K8" s="145"/>
      <c r="L8" s="145"/>
      <c r="M8" s="146"/>
      <c r="N8" s="145"/>
    </row>
    <row r="9" spans="1:14" s="122" customFormat="1" ht="17.25" customHeight="1">
      <c r="A9" s="34" t="s">
        <v>21</v>
      </c>
      <c r="B9" s="120"/>
      <c r="C9" s="117"/>
      <c r="D9" s="120"/>
      <c r="E9" s="120"/>
      <c r="F9" s="117"/>
      <c r="G9" s="120"/>
      <c r="H9" s="91"/>
      <c r="I9" s="153"/>
      <c r="J9" s="146"/>
      <c r="K9" s="145"/>
      <c r="L9" s="145"/>
      <c r="M9" s="146"/>
      <c r="N9" s="145"/>
    </row>
    <row r="10" spans="1:14" s="122" customFormat="1" ht="17.25" customHeight="1">
      <c r="A10" s="34" t="s">
        <v>115</v>
      </c>
      <c r="B10" s="120"/>
      <c r="C10" s="117"/>
      <c r="D10" s="120"/>
      <c r="E10" s="120"/>
      <c r="F10" s="117"/>
      <c r="G10" s="120"/>
      <c r="H10" s="31"/>
      <c r="I10" s="153"/>
      <c r="J10" s="146"/>
      <c r="K10" s="145"/>
      <c r="L10" s="145"/>
      <c r="M10" s="146"/>
      <c r="N10" s="145"/>
    </row>
    <row r="11" spans="1:14" s="122" customFormat="1" ht="17.25" customHeight="1">
      <c r="A11" s="34" t="s">
        <v>116</v>
      </c>
      <c r="B11" s="127"/>
      <c r="C11" s="117"/>
      <c r="D11" s="127"/>
      <c r="E11" s="127"/>
      <c r="F11" s="117"/>
      <c r="G11" s="127"/>
      <c r="H11" s="18"/>
      <c r="I11" s="153"/>
      <c r="J11" s="146"/>
      <c r="K11" s="147"/>
      <c r="L11" s="147"/>
      <c r="M11" s="146"/>
      <c r="N11" s="147"/>
    </row>
    <row r="12" spans="1:14" s="131" customFormat="1" ht="17.25" customHeight="1" thickBot="1">
      <c r="A12" s="128" t="s">
        <v>0</v>
      </c>
      <c r="B12" s="138"/>
      <c r="C12" s="130"/>
      <c r="D12" s="138"/>
      <c r="E12" s="138"/>
      <c r="F12" s="130"/>
      <c r="G12" s="138"/>
      <c r="H12" s="118"/>
      <c r="I12" s="118"/>
      <c r="J12" s="130"/>
      <c r="K12" s="118"/>
      <c r="L12" s="118"/>
      <c r="M12" s="130"/>
      <c r="N12" s="118"/>
    </row>
    <row r="13" spans="1:14" s="107" customFormat="1" ht="12" customHeight="1">
      <c r="A13" s="250" t="s">
        <v>254</v>
      </c>
      <c r="B13" s="250"/>
      <c r="C13" s="250"/>
      <c r="D13" s="250"/>
      <c r="E13" s="250"/>
      <c r="F13" s="250"/>
      <c r="G13" s="250"/>
      <c r="H13" s="250"/>
      <c r="I13" s="250"/>
      <c r="J13" s="18"/>
      <c r="K13" s="18"/>
      <c r="L13" s="18"/>
      <c r="M13" s="18"/>
      <c r="N13" s="18"/>
    </row>
    <row r="14" spans="1:14" s="107" customFormat="1" ht="10.199999999999999">
      <c r="A14" s="141" t="s">
        <v>174</v>
      </c>
      <c r="H14" s="18"/>
      <c r="I14" s="18"/>
      <c r="J14" s="18"/>
      <c r="K14" s="18"/>
      <c r="L14" s="18"/>
      <c r="M14" s="18"/>
      <c r="N14" s="18"/>
    </row>
    <row r="15" spans="1:14" s="107" customFormat="1" ht="10.199999999999999">
      <c r="A15" s="141" t="s">
        <v>175</v>
      </c>
      <c r="H15" s="18"/>
      <c r="I15" s="18"/>
      <c r="J15" s="18"/>
      <c r="K15" s="18"/>
      <c r="L15" s="18"/>
      <c r="M15" s="18"/>
      <c r="N15" s="18"/>
    </row>
    <row r="16" spans="1:14" s="107" customFormat="1" ht="10.199999999999999">
      <c r="A16" s="141" t="s">
        <v>176</v>
      </c>
      <c r="H16" s="18"/>
      <c r="I16" s="18"/>
      <c r="J16" s="18"/>
      <c r="K16" s="18"/>
      <c r="L16" s="18"/>
      <c r="M16" s="18"/>
      <c r="N16" s="18"/>
    </row>
    <row r="17" spans="1:14" s="107" customFormat="1" ht="10.199999999999999">
      <c r="A17" s="141" t="s">
        <v>177</v>
      </c>
      <c r="H17" s="18"/>
      <c r="I17" s="18"/>
      <c r="J17" s="18"/>
      <c r="K17" s="18"/>
      <c r="L17" s="18"/>
      <c r="M17" s="18"/>
      <c r="N17" s="18"/>
    </row>
    <row r="18" spans="1:14" s="107" customFormat="1" ht="10.199999999999999">
      <c r="A18" s="141" t="s">
        <v>178</v>
      </c>
      <c r="H18" s="18"/>
      <c r="I18" s="18"/>
      <c r="J18" s="18"/>
      <c r="K18" s="18"/>
      <c r="L18" s="18"/>
      <c r="M18" s="18"/>
      <c r="N18" s="18"/>
    </row>
    <row r="19" spans="1:14" s="107" customFormat="1" ht="10.199999999999999">
      <c r="A19" s="141" t="s">
        <v>179</v>
      </c>
      <c r="H19" s="18"/>
      <c r="I19" s="18"/>
      <c r="J19" s="18"/>
      <c r="K19" s="18"/>
      <c r="L19" s="18"/>
      <c r="M19" s="18"/>
      <c r="N19" s="18"/>
    </row>
    <row r="20" spans="1:14" s="107" customFormat="1" ht="6.75" customHeight="1">
      <c r="H20" s="18"/>
      <c r="I20" s="18"/>
      <c r="J20" s="18"/>
      <c r="K20" s="18"/>
      <c r="L20" s="18"/>
      <c r="M20" s="18"/>
      <c r="N20" s="18"/>
    </row>
    <row r="21" spans="1:14" s="107" customFormat="1" ht="10.199999999999999">
      <c r="H21" s="18"/>
      <c r="I21" s="18"/>
      <c r="J21" s="18"/>
      <c r="K21" s="18"/>
      <c r="L21" s="18"/>
      <c r="M21" s="18"/>
      <c r="N21" s="18"/>
    </row>
    <row r="22" spans="1:14" s="107" customFormat="1" ht="10.199999999999999">
      <c r="H22" s="18"/>
      <c r="I22" s="18"/>
      <c r="J22" s="18"/>
      <c r="K22" s="18"/>
      <c r="L22" s="18"/>
      <c r="M22" s="18"/>
      <c r="N22" s="18"/>
    </row>
    <row r="23" spans="1:14" s="107" customFormat="1" ht="10.199999999999999">
      <c r="H23" s="18"/>
      <c r="I23" s="18"/>
      <c r="J23" s="18"/>
      <c r="K23" s="18"/>
      <c r="L23" s="18"/>
      <c r="M23" s="18"/>
      <c r="N23" s="18"/>
    </row>
    <row r="24" spans="1:14" s="107" customFormat="1" ht="10.199999999999999">
      <c r="H24" s="18"/>
      <c r="I24" s="18"/>
      <c r="J24" s="18"/>
      <c r="K24" s="18"/>
      <c r="L24" s="18"/>
      <c r="M24" s="18"/>
      <c r="N24" s="18"/>
    </row>
    <row r="25" spans="1:14" s="107" customFormat="1" ht="10.199999999999999">
      <c r="H25" s="18"/>
      <c r="I25" s="18"/>
      <c r="J25" s="18"/>
      <c r="K25" s="18"/>
      <c r="L25" s="18"/>
      <c r="M25" s="18"/>
      <c r="N25" s="18"/>
    </row>
    <row r="26" spans="1:14" s="107" customFormat="1" ht="10.199999999999999">
      <c r="H26" s="18"/>
      <c r="I26" s="18"/>
      <c r="J26" s="18"/>
      <c r="K26" s="18"/>
      <c r="L26" s="18"/>
      <c r="M26" s="18"/>
      <c r="N26" s="18"/>
    </row>
    <row r="27" spans="1:14" s="107" customFormat="1" ht="10.199999999999999">
      <c r="H27" s="18"/>
      <c r="I27" s="18"/>
      <c r="J27" s="18"/>
      <c r="K27" s="18"/>
      <c r="L27" s="18"/>
      <c r="M27" s="18"/>
      <c r="N27" s="18"/>
    </row>
    <row r="28" spans="1:14" s="107" customFormat="1" ht="10.199999999999999">
      <c r="H28" s="18"/>
      <c r="I28" s="18"/>
      <c r="J28" s="18"/>
      <c r="K28" s="18"/>
      <c r="L28" s="18"/>
      <c r="M28" s="18"/>
      <c r="N28" s="18"/>
    </row>
    <row r="29" spans="1:14" s="107" customFormat="1" ht="10.199999999999999">
      <c r="H29" s="18"/>
      <c r="I29" s="18"/>
      <c r="J29" s="18"/>
      <c r="K29" s="18"/>
      <c r="L29" s="18"/>
      <c r="M29" s="18"/>
      <c r="N29" s="18"/>
    </row>
    <row r="30" spans="1:14" s="107" customFormat="1" ht="10.199999999999999">
      <c r="H30" s="18"/>
      <c r="I30" s="18"/>
      <c r="J30" s="18"/>
      <c r="K30" s="18"/>
      <c r="L30" s="18"/>
      <c r="M30" s="18"/>
      <c r="N30" s="18"/>
    </row>
    <row r="31" spans="1:14" s="107" customFormat="1" ht="10.199999999999999">
      <c r="H31" s="18"/>
      <c r="I31" s="18"/>
      <c r="J31" s="18"/>
      <c r="K31" s="18"/>
      <c r="L31" s="18"/>
      <c r="M31" s="18"/>
      <c r="N31" s="18"/>
    </row>
    <row r="32" spans="1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7">
    <mergeCell ref="A13:I13"/>
    <mergeCell ref="M4:N4"/>
    <mergeCell ref="C4:D4"/>
    <mergeCell ref="C5:D5"/>
    <mergeCell ref="F4:G4"/>
    <mergeCell ref="F5:G5"/>
    <mergeCell ref="J4:K4"/>
  </mergeCells>
  <hyperlinks>
    <hyperlink ref="L1" location="'Innehåll_ Contents'!Utskriftsområde" display="Till tabellförteckning" xr:uid="{F1D22661-B6E5-45F8-9B0E-3DEAC5341A69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</sheetPr>
  <dimension ref="A1:I29"/>
  <sheetViews>
    <sheetView workbookViewId="0"/>
  </sheetViews>
  <sheetFormatPr defaultColWidth="9.109375" defaultRowHeight="13.2"/>
  <cols>
    <col min="1" max="1" width="32.109375" style="1" customWidth="1"/>
    <col min="2" max="7" width="11.109375" style="1" customWidth="1"/>
    <col min="8" max="8" width="11.109375" style="6" customWidth="1"/>
    <col min="9" max="9" width="13.6640625" style="6" customWidth="1"/>
    <col min="10" max="16384" width="9.109375" style="1"/>
  </cols>
  <sheetData>
    <row r="1" spans="1:9" ht="12.75" customHeight="1">
      <c r="A1" s="19" t="s">
        <v>381</v>
      </c>
    </row>
    <row r="2" spans="1:9">
      <c r="A2" s="112" t="s">
        <v>382</v>
      </c>
    </row>
    <row r="3" spans="1:9" ht="13.8" thickBot="1"/>
    <row r="4" spans="1:9" s="107" customFormat="1" ht="29.25" customHeight="1">
      <c r="A4" s="79" t="s">
        <v>219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9.25" customHeight="1">
      <c r="A5" s="234"/>
      <c r="B5" s="116" t="s">
        <v>88</v>
      </c>
    </row>
    <row r="6" spans="1:9" s="107" customFormat="1" ht="39" customHeight="1" thickBot="1">
      <c r="A6" s="109" t="s">
        <v>218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7.25" customHeight="1">
      <c r="A7" s="34" t="s">
        <v>319</v>
      </c>
      <c r="B7" s="91">
        <v>6460.0900733802318</v>
      </c>
      <c r="C7" s="91">
        <v>6266.9941564742267</v>
      </c>
      <c r="D7" s="91"/>
      <c r="E7" s="91"/>
      <c r="F7" s="91"/>
      <c r="G7" s="91"/>
      <c r="H7" s="91"/>
      <c r="I7" s="91"/>
    </row>
    <row r="8" spans="1:9" s="126" customFormat="1" ht="17.25" customHeight="1">
      <c r="A8" s="34" t="s">
        <v>320</v>
      </c>
      <c r="B8" s="91">
        <v>45214.338166968038</v>
      </c>
      <c r="C8" s="91">
        <v>43707.976783465223</v>
      </c>
      <c r="D8" s="91"/>
      <c r="E8" s="91"/>
      <c r="F8" s="91"/>
      <c r="G8" s="91"/>
      <c r="H8" s="91"/>
      <c r="I8" s="91"/>
    </row>
    <row r="9" spans="1:9" s="126" customFormat="1" ht="17.25" customHeight="1">
      <c r="A9" s="34" t="s">
        <v>297</v>
      </c>
      <c r="B9" s="91">
        <v>7715.3490650420599</v>
      </c>
      <c r="C9" s="91">
        <v>7108.7960352834407</v>
      </c>
      <c r="D9" s="91"/>
      <c r="E9" s="91"/>
      <c r="F9" s="91"/>
      <c r="G9" s="91"/>
      <c r="H9" s="91"/>
      <c r="I9" s="91"/>
    </row>
    <row r="10" spans="1:9" s="126" customFormat="1" ht="17.25" customHeight="1">
      <c r="A10" s="34" t="s">
        <v>11</v>
      </c>
      <c r="B10" s="91">
        <v>2617.4327507268713</v>
      </c>
      <c r="C10" s="91">
        <v>2592.0284247172317</v>
      </c>
      <c r="D10" s="91"/>
      <c r="E10" s="91"/>
      <c r="F10" s="91"/>
      <c r="G10" s="91"/>
      <c r="H10" s="91"/>
      <c r="I10" s="91"/>
    </row>
    <row r="11" spans="1:9" s="126" customFormat="1" ht="17.25" customHeight="1">
      <c r="A11" s="34" t="s">
        <v>143</v>
      </c>
      <c r="B11" s="91">
        <v>19421.302597029615</v>
      </c>
      <c r="C11" s="91">
        <v>20319.951844029711</v>
      </c>
      <c r="D11" s="91"/>
      <c r="E11" s="91"/>
      <c r="F11" s="91"/>
      <c r="G11" s="91"/>
      <c r="H11" s="91"/>
      <c r="I11" s="91"/>
    </row>
    <row r="12" spans="1:9" s="107" customFormat="1" ht="10.8" thickBot="1">
      <c r="A12" s="83" t="s">
        <v>0</v>
      </c>
      <c r="B12" s="118">
        <f>SUM(B7:B11)</f>
        <v>81428.512653146812</v>
      </c>
      <c r="C12" s="118">
        <f t="shared" ref="C12" si="0">SUM(C7:C11)</f>
        <v>79995.747243969832</v>
      </c>
      <c r="D12" s="118"/>
      <c r="E12" s="118"/>
      <c r="F12" s="118"/>
      <c r="G12" s="118"/>
      <c r="H12" s="118"/>
      <c r="I12" s="118"/>
    </row>
    <row r="13" spans="1:9" s="107" customFormat="1" ht="10.199999999999999">
      <c r="A13" s="18" t="s">
        <v>309</v>
      </c>
      <c r="H13" s="18"/>
      <c r="I13" s="18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1:9" s="107" customFormat="1" ht="10.199999999999999">
      <c r="H17" s="18"/>
      <c r="I17" s="18"/>
    </row>
    <row r="18" spans="1:9" s="107" customFormat="1" ht="10.199999999999999">
      <c r="H18" s="18"/>
      <c r="I18" s="18"/>
    </row>
    <row r="19" spans="1:9" s="107" customFormat="1" ht="10.199999999999999">
      <c r="H19" s="18"/>
      <c r="I19" s="18"/>
    </row>
    <row r="20" spans="1:9" s="107" customFormat="1" ht="10.199999999999999">
      <c r="H20" s="18"/>
      <c r="I20" s="18"/>
    </row>
    <row r="21" spans="1:9" s="107" customFormat="1" ht="10.199999999999999">
      <c r="H21" s="18"/>
      <c r="I21" s="18"/>
    </row>
    <row r="22" spans="1:9" s="107" customFormat="1" ht="10.199999999999999">
      <c r="H22" s="18"/>
      <c r="I22" s="18"/>
    </row>
    <row r="23" spans="1:9" s="107" customFormat="1" ht="10.199999999999999">
      <c r="H23" s="18"/>
      <c r="I23" s="18"/>
    </row>
    <row r="24" spans="1:9" s="107" customFormat="1" ht="10.199999999999999">
      <c r="H24" s="18"/>
      <c r="I24" s="18"/>
    </row>
    <row r="25" spans="1:9" s="107" customFormat="1" ht="10.199999999999999">
      <c r="H25" s="18"/>
      <c r="I25" s="18"/>
    </row>
    <row r="26" spans="1:9" s="107" customFormat="1" ht="10.199999999999999">
      <c r="H26" s="18"/>
      <c r="I26" s="18"/>
    </row>
    <row r="27" spans="1:9" s="107" customFormat="1" ht="10.199999999999999">
      <c r="H27" s="18"/>
      <c r="I27" s="18"/>
    </row>
    <row r="28" spans="1:9" s="107" customFormat="1" ht="10.199999999999999">
      <c r="H28" s="18"/>
      <c r="I28" s="18"/>
    </row>
    <row r="29" spans="1:9">
      <c r="A29" s="107"/>
      <c r="B29" s="107"/>
      <c r="C29" s="107"/>
      <c r="D29" s="107"/>
      <c r="E29" s="107"/>
      <c r="F29" s="107"/>
      <c r="G29" s="107"/>
      <c r="H29" s="18"/>
      <c r="I29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</sheetPr>
  <dimension ref="A1:I29"/>
  <sheetViews>
    <sheetView workbookViewId="0"/>
  </sheetViews>
  <sheetFormatPr defaultColWidth="9.109375" defaultRowHeight="13.2"/>
  <cols>
    <col min="1" max="1" width="32.109375" style="1" customWidth="1"/>
    <col min="2" max="7" width="11.109375" style="1" customWidth="1"/>
    <col min="8" max="8" width="11.109375" style="6" customWidth="1"/>
    <col min="9" max="9" width="14" style="6" customWidth="1"/>
    <col min="10" max="16384" width="9.109375" style="1"/>
  </cols>
  <sheetData>
    <row r="1" spans="1:9" ht="12.75" customHeight="1">
      <c r="A1" s="19" t="s">
        <v>383</v>
      </c>
    </row>
    <row r="2" spans="1:9">
      <c r="A2" s="112" t="s">
        <v>384</v>
      </c>
    </row>
    <row r="3" spans="1:9" ht="13.8" thickBot="1"/>
    <row r="4" spans="1:9" s="107" customFormat="1" ht="29.25" customHeight="1">
      <c r="A4" s="79" t="s">
        <v>219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2.5" customHeight="1">
      <c r="A5" s="234"/>
      <c r="B5" s="116" t="s">
        <v>88</v>
      </c>
    </row>
    <row r="6" spans="1:9" s="126" customFormat="1" ht="40.5" customHeight="1" thickBot="1">
      <c r="A6" s="109" t="s">
        <v>218</v>
      </c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7.25" customHeight="1">
      <c r="A7" s="34" t="s">
        <v>319</v>
      </c>
      <c r="B7" s="91">
        <v>16119.40017263717</v>
      </c>
      <c r="C7" s="91">
        <v>16619.865614285547</v>
      </c>
      <c r="D7" s="91"/>
      <c r="E7" s="91"/>
      <c r="F7" s="91"/>
      <c r="G7" s="91"/>
      <c r="H7" s="91"/>
      <c r="I7" s="91"/>
    </row>
    <row r="8" spans="1:9" s="126" customFormat="1" ht="17.25" customHeight="1">
      <c r="A8" s="34" t="s">
        <v>320</v>
      </c>
      <c r="B8" s="91">
        <v>26627.869086474813</v>
      </c>
      <c r="C8" s="91">
        <v>25947.406608940204</v>
      </c>
      <c r="D8" s="91"/>
      <c r="E8" s="91"/>
      <c r="F8" s="91"/>
      <c r="G8" s="91"/>
      <c r="H8" s="91"/>
      <c r="I8" s="91"/>
    </row>
    <row r="9" spans="1:9" s="126" customFormat="1" ht="17.25" customHeight="1">
      <c r="A9" s="34" t="s">
        <v>297</v>
      </c>
      <c r="B9" s="91">
        <v>2461.6103070266904</v>
      </c>
      <c r="C9" s="91">
        <v>2318.8329106436877</v>
      </c>
      <c r="D9" s="91"/>
      <c r="E9" s="91"/>
      <c r="F9" s="91"/>
      <c r="G9" s="91"/>
      <c r="H9" s="91"/>
      <c r="I9" s="91"/>
    </row>
    <row r="10" spans="1:9" s="126" customFormat="1" ht="17.25" customHeight="1">
      <c r="A10" s="34" t="s">
        <v>11</v>
      </c>
      <c r="B10" s="91">
        <v>3156.5473792522512</v>
      </c>
      <c r="C10" s="91">
        <v>3386.294970743163</v>
      </c>
      <c r="D10" s="91"/>
      <c r="E10" s="91"/>
      <c r="F10" s="91"/>
      <c r="G10" s="91"/>
      <c r="H10" s="91"/>
      <c r="I10" s="91"/>
    </row>
    <row r="11" spans="1:9" s="126" customFormat="1" ht="17.25" customHeight="1">
      <c r="A11" s="34" t="s">
        <v>143</v>
      </c>
      <c r="B11" s="91">
        <v>9665.7220312915615</v>
      </c>
      <c r="C11" s="91">
        <v>10149.415155422768</v>
      </c>
      <c r="D11" s="91"/>
      <c r="E11" s="91"/>
      <c r="F11" s="91"/>
      <c r="G11" s="91"/>
      <c r="H11" s="91"/>
      <c r="I11" s="91"/>
    </row>
    <row r="12" spans="1:9" s="126" customFormat="1" ht="17.25" customHeight="1" thickBot="1">
      <c r="A12" s="83" t="s">
        <v>0</v>
      </c>
      <c r="B12" s="118">
        <f>SUM(B7:B11)</f>
        <v>58031.148976682489</v>
      </c>
      <c r="C12" s="118">
        <f t="shared" ref="C12" si="0">SUM(C7:C11)</f>
        <v>58421.815260035364</v>
      </c>
      <c r="D12" s="118"/>
      <c r="E12" s="118"/>
      <c r="F12" s="118"/>
      <c r="G12" s="118"/>
      <c r="H12" s="118"/>
      <c r="I12" s="118"/>
    </row>
    <row r="13" spans="1:9" s="107" customFormat="1" ht="10.199999999999999">
      <c r="A13" s="18" t="s">
        <v>309</v>
      </c>
      <c r="H13" s="18"/>
      <c r="I13" s="18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1:9" s="107" customFormat="1" ht="10.199999999999999">
      <c r="H17" s="18"/>
      <c r="I17" s="18"/>
    </row>
    <row r="18" spans="1:9" s="107" customFormat="1" ht="10.199999999999999">
      <c r="H18" s="18"/>
      <c r="I18" s="18"/>
    </row>
    <row r="19" spans="1:9" s="107" customFormat="1" ht="10.199999999999999">
      <c r="H19" s="18"/>
      <c r="I19" s="18"/>
    </row>
    <row r="20" spans="1:9" s="107" customFormat="1" ht="10.199999999999999">
      <c r="H20" s="18"/>
      <c r="I20" s="18"/>
    </row>
    <row r="21" spans="1:9" s="107" customFormat="1" ht="10.199999999999999">
      <c r="H21" s="18"/>
      <c r="I21" s="18"/>
    </row>
    <row r="22" spans="1:9" s="107" customFormat="1" ht="10.199999999999999">
      <c r="H22" s="18"/>
      <c r="I22" s="18"/>
    </row>
    <row r="23" spans="1:9" s="107" customFormat="1" ht="10.199999999999999">
      <c r="H23" s="18"/>
      <c r="I23" s="18"/>
    </row>
    <row r="24" spans="1:9" s="107" customFormat="1" ht="10.199999999999999">
      <c r="H24" s="18"/>
      <c r="I24" s="18"/>
    </row>
    <row r="25" spans="1:9" s="107" customFormat="1" ht="10.199999999999999">
      <c r="H25" s="18"/>
      <c r="I25" s="18"/>
    </row>
    <row r="26" spans="1:9" s="107" customFormat="1" ht="10.199999999999999">
      <c r="H26" s="18"/>
      <c r="I26" s="18"/>
    </row>
    <row r="27" spans="1:9" s="107" customFormat="1" ht="10.199999999999999">
      <c r="H27" s="18"/>
      <c r="I27" s="18"/>
    </row>
    <row r="28" spans="1:9" s="107" customFormat="1" ht="10.199999999999999">
      <c r="H28" s="18"/>
      <c r="I28" s="18"/>
    </row>
    <row r="29" spans="1:9">
      <c r="A29" s="107"/>
      <c r="B29" s="107"/>
      <c r="C29" s="107"/>
      <c r="D29" s="107"/>
      <c r="E29" s="107"/>
      <c r="F29" s="107"/>
      <c r="G29" s="107"/>
      <c r="H29" s="18"/>
      <c r="I29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2" tint="-0.34998626667073579"/>
  </sheetPr>
  <dimension ref="A1:Z213"/>
  <sheetViews>
    <sheetView workbookViewId="0"/>
  </sheetViews>
  <sheetFormatPr defaultColWidth="9.109375" defaultRowHeight="13.2"/>
  <cols>
    <col min="1" max="1" width="4.88671875" style="1" customWidth="1"/>
    <col min="2" max="2" width="17" style="1" customWidth="1"/>
    <col min="3" max="3" width="15.6640625" style="1" hidden="1" customWidth="1"/>
    <col min="4" max="24" width="5.6640625" style="1" customWidth="1"/>
    <col min="25" max="25" width="8.5546875" style="1" customWidth="1"/>
    <col min="26" max="26" width="6.88671875" style="1" customWidth="1"/>
    <col min="27" max="16384" width="9.109375" style="1"/>
  </cols>
  <sheetData>
    <row r="1" spans="1:26" ht="12.75" customHeight="1">
      <c r="A1" s="19" t="s">
        <v>385</v>
      </c>
      <c r="X1" s="191" t="s">
        <v>249</v>
      </c>
    </row>
    <row r="2" spans="1:26">
      <c r="A2" s="112" t="s">
        <v>386</v>
      </c>
    </row>
    <row r="3" spans="1:26" s="18" customFormat="1" ht="12" customHeight="1" thickBot="1"/>
    <row r="4" spans="1:26" s="18" customFormat="1" ht="24.75" customHeight="1">
      <c r="A4" s="238" t="s">
        <v>399</v>
      </c>
      <c r="B4" s="79"/>
      <c r="C4" s="79"/>
      <c r="D4" s="254" t="s">
        <v>222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80"/>
      <c r="Z4" s="256" t="s">
        <v>127</v>
      </c>
    </row>
    <row r="5" spans="1:26" s="18" customFormat="1" ht="36.75" customHeight="1" thickBot="1">
      <c r="A5" s="255" t="s">
        <v>221</v>
      </c>
      <c r="B5" s="255"/>
      <c r="C5" s="109"/>
      <c r="D5" s="82">
        <v>1</v>
      </c>
      <c r="E5" s="82">
        <v>3</v>
      </c>
      <c r="F5" s="82">
        <v>4</v>
      </c>
      <c r="G5" s="82">
        <v>5</v>
      </c>
      <c r="H5" s="82">
        <v>6</v>
      </c>
      <c r="I5" s="82">
        <v>7</v>
      </c>
      <c r="J5" s="82">
        <v>8</v>
      </c>
      <c r="K5" s="82">
        <v>9</v>
      </c>
      <c r="L5" s="82">
        <v>10</v>
      </c>
      <c r="M5" s="82">
        <v>12</v>
      </c>
      <c r="N5" s="82">
        <v>13</v>
      </c>
      <c r="O5" s="82">
        <v>14</v>
      </c>
      <c r="P5" s="82">
        <v>17</v>
      </c>
      <c r="Q5" s="82">
        <v>18</v>
      </c>
      <c r="R5" s="82">
        <v>19</v>
      </c>
      <c r="S5" s="82">
        <v>20</v>
      </c>
      <c r="T5" s="82">
        <v>21</v>
      </c>
      <c r="U5" s="82">
        <v>22</v>
      </c>
      <c r="V5" s="82">
        <v>23</v>
      </c>
      <c r="W5" s="82">
        <v>24</v>
      </c>
      <c r="X5" s="82">
        <v>25</v>
      </c>
      <c r="Y5" s="83" t="s">
        <v>0</v>
      </c>
      <c r="Z5" s="257"/>
    </row>
    <row r="6" spans="1:26" s="31" customFormat="1" ht="21" customHeight="1">
      <c r="A6" s="36">
        <v>1</v>
      </c>
      <c r="B6" s="34" t="s">
        <v>24</v>
      </c>
      <c r="C6" s="34" t="s">
        <v>125</v>
      </c>
      <c r="D6" s="43">
        <v>7535.3543437551789</v>
      </c>
      <c r="E6" s="44">
        <v>947.85611354947514</v>
      </c>
      <c r="F6" s="44">
        <v>376.33525727478019</v>
      </c>
      <c r="G6" s="44">
        <v>528.4352338817622</v>
      </c>
      <c r="H6" s="44">
        <v>107.56168773988826</v>
      </c>
      <c r="I6" s="44">
        <v>55.934480532243114</v>
      </c>
      <c r="J6" s="44">
        <v>49.985665810223267</v>
      </c>
      <c r="K6" s="44">
        <v>48.230000887936946</v>
      </c>
      <c r="L6" s="44">
        <v>12.649818500143883</v>
      </c>
      <c r="M6" s="44">
        <v>550.93912459243722</v>
      </c>
      <c r="N6" s="44">
        <v>74.372903162537597</v>
      </c>
      <c r="O6" s="44">
        <v>515.91762500319635</v>
      </c>
      <c r="P6" s="44">
        <v>142.03847354204686</v>
      </c>
      <c r="Q6" s="44">
        <v>184.93658608649724</v>
      </c>
      <c r="R6" s="44">
        <v>353.84135821956352</v>
      </c>
      <c r="S6" s="44">
        <v>166.73153011287636</v>
      </c>
      <c r="T6" s="44">
        <v>214.67424819667653</v>
      </c>
      <c r="U6" s="44">
        <v>99.731760514168101</v>
      </c>
      <c r="V6" s="44">
        <v>99.998725763258761</v>
      </c>
      <c r="W6" s="44">
        <v>160.23319684039402</v>
      </c>
      <c r="X6" s="44">
        <v>83.66132704261058</v>
      </c>
      <c r="Y6" s="45">
        <f>SUM(D6:X6)</f>
        <v>12309.419461007898</v>
      </c>
      <c r="Z6" s="46">
        <f>D6/Y6*100</f>
        <v>61.216163504904905</v>
      </c>
    </row>
    <row r="7" spans="1:26" s="31" customFormat="1" ht="12" customHeight="1">
      <c r="A7" s="36">
        <v>3</v>
      </c>
      <c r="B7" s="34" t="s">
        <v>25</v>
      </c>
      <c r="C7" s="34" t="s">
        <v>125</v>
      </c>
      <c r="D7" s="44">
        <v>1127.1229517865308</v>
      </c>
      <c r="E7" s="43">
        <v>1768.5633350996343</v>
      </c>
      <c r="F7" s="44">
        <v>169.31340429083471</v>
      </c>
      <c r="G7" s="44">
        <v>132.08955850259505</v>
      </c>
      <c r="H7" s="44">
        <v>51.797655158671056</v>
      </c>
      <c r="I7" s="44">
        <v>14.751623631976715</v>
      </c>
      <c r="J7" s="44">
        <v>43.807806620407973</v>
      </c>
      <c r="K7" s="44">
        <v>46.88014300091475</v>
      </c>
      <c r="L7" s="44">
        <v>5.8124511413343258</v>
      </c>
      <c r="M7" s="44">
        <v>44.268671005286002</v>
      </c>
      <c r="N7" s="44">
        <v>5.6421168446577523</v>
      </c>
      <c r="O7" s="44">
        <v>164.35708636763857</v>
      </c>
      <c r="P7" s="44">
        <v>49.336172912332252</v>
      </c>
      <c r="Q7" s="44">
        <v>81.901278311420057</v>
      </c>
      <c r="R7" s="44">
        <v>391.54659956955936</v>
      </c>
      <c r="S7" s="44">
        <v>426.35158017881014</v>
      </c>
      <c r="T7" s="44">
        <v>2102.5130352436968</v>
      </c>
      <c r="U7" s="44">
        <v>28.56792417955959</v>
      </c>
      <c r="V7" s="44">
        <v>60.246689031168309</v>
      </c>
      <c r="W7" s="44">
        <v>21.831678094575253</v>
      </c>
      <c r="X7" s="44">
        <v>23.633963291740251</v>
      </c>
      <c r="Y7" s="45">
        <f t="shared" ref="Y7:Y27" si="0">SUM(D7:X7)</f>
        <v>6760.3357242633438</v>
      </c>
      <c r="Z7" s="46">
        <f>E7/Y7*100</f>
        <v>26.160880276287614</v>
      </c>
    </row>
    <row r="8" spans="1:26" s="31" customFormat="1" ht="11.25" customHeight="1">
      <c r="A8" s="36">
        <v>4</v>
      </c>
      <c r="B8" s="34" t="s">
        <v>26</v>
      </c>
      <c r="C8" s="34" t="s">
        <v>125</v>
      </c>
      <c r="D8" s="44">
        <v>552.10966244098472</v>
      </c>
      <c r="E8" s="44">
        <v>86.193105539160598</v>
      </c>
      <c r="F8" s="43">
        <v>1901.6388096262021</v>
      </c>
      <c r="G8" s="44">
        <v>1223.0588181064413</v>
      </c>
      <c r="H8" s="44">
        <v>96.343042493432776</v>
      </c>
      <c r="I8" s="44">
        <v>63.627655345480939</v>
      </c>
      <c r="J8" s="44">
        <v>87.176756846542503</v>
      </c>
      <c r="K8" s="44">
        <v>66.546747253813137</v>
      </c>
      <c r="L8" s="44">
        <v>11.144966571180552</v>
      </c>
      <c r="M8" s="44">
        <v>110.22044907281041</v>
      </c>
      <c r="N8" s="44">
        <v>49.769207905052177</v>
      </c>
      <c r="O8" s="44">
        <v>167.958704433679</v>
      </c>
      <c r="P8" s="44">
        <v>64.017986402175211</v>
      </c>
      <c r="Q8" s="44">
        <v>278.60973322130206</v>
      </c>
      <c r="R8" s="44">
        <v>199.84482783676069</v>
      </c>
      <c r="S8" s="44">
        <v>918.16273473737033</v>
      </c>
      <c r="T8" s="44">
        <v>134.28447221185982</v>
      </c>
      <c r="U8" s="44">
        <v>460.8376102491975</v>
      </c>
      <c r="V8" s="44">
        <v>59.359386479301953</v>
      </c>
      <c r="W8" s="44">
        <v>60.690401745113917</v>
      </c>
      <c r="X8" s="44">
        <v>9.5877887674525404</v>
      </c>
      <c r="Y8" s="45">
        <f t="shared" si="0"/>
        <v>6601.1828672853135</v>
      </c>
      <c r="Z8" s="46">
        <f>F8/Y8*100</f>
        <v>28.807546281599024</v>
      </c>
    </row>
    <row r="9" spans="1:26" s="31" customFormat="1" ht="10.199999999999999">
      <c r="A9" s="36">
        <v>5</v>
      </c>
      <c r="B9" s="34" t="s">
        <v>27</v>
      </c>
      <c r="C9" s="34" t="s">
        <v>125</v>
      </c>
      <c r="D9" s="44">
        <v>391.28520208358532</v>
      </c>
      <c r="E9" s="44">
        <v>29.637777801218117</v>
      </c>
      <c r="F9" s="44">
        <v>341.48493113215477</v>
      </c>
      <c r="G9" s="43">
        <v>4487.2893577553205</v>
      </c>
      <c r="H9" s="44">
        <v>604.07399029015608</v>
      </c>
      <c r="I9" s="44">
        <v>58.260929439311454</v>
      </c>
      <c r="J9" s="44">
        <v>664.99023702120223</v>
      </c>
      <c r="K9" s="44">
        <v>2.2594038906833229</v>
      </c>
      <c r="L9" s="44">
        <v>19.119683458590785</v>
      </c>
      <c r="M9" s="44">
        <v>251.41860444655057</v>
      </c>
      <c r="N9" s="44">
        <v>77.235094106488887</v>
      </c>
      <c r="O9" s="44">
        <v>254.3218194240203</v>
      </c>
      <c r="P9" s="44">
        <v>2303.718629193947</v>
      </c>
      <c r="Q9" s="44">
        <v>398.17720026402026</v>
      </c>
      <c r="R9" s="44">
        <v>300.25366977496458</v>
      </c>
      <c r="S9" s="44">
        <v>186.00061321545877</v>
      </c>
      <c r="T9" s="44">
        <v>50.183338021398384</v>
      </c>
      <c r="U9" s="44">
        <v>90.986783726428797</v>
      </c>
      <c r="V9" s="44">
        <v>33.371922185413389</v>
      </c>
      <c r="W9" s="44">
        <v>39.080648196170948</v>
      </c>
      <c r="X9" s="44">
        <v>47.073396403411266</v>
      </c>
      <c r="Y9" s="45">
        <f t="shared" si="0"/>
        <v>10630.223231830496</v>
      </c>
      <c r="Z9" s="46">
        <f>G9/Y9*100</f>
        <v>42.212559980103272</v>
      </c>
    </row>
    <row r="10" spans="1:26" s="31" customFormat="1" ht="10.199999999999999">
      <c r="A10" s="36">
        <v>6</v>
      </c>
      <c r="B10" s="34" t="s">
        <v>28</v>
      </c>
      <c r="C10" s="34" t="s">
        <v>125</v>
      </c>
      <c r="D10" s="44">
        <v>353.7226607466481</v>
      </c>
      <c r="E10" s="44">
        <v>38.380084665732277</v>
      </c>
      <c r="F10" s="44">
        <v>43.423602828177501</v>
      </c>
      <c r="G10" s="44">
        <v>557.19028152614339</v>
      </c>
      <c r="H10" s="43">
        <v>2694.9058215602236</v>
      </c>
      <c r="I10" s="44">
        <v>400.45372461777072</v>
      </c>
      <c r="J10" s="44">
        <v>1004.4748767487388</v>
      </c>
      <c r="K10" s="44">
        <v>22.246218544491271</v>
      </c>
      <c r="L10" s="44">
        <v>101.51101412563149</v>
      </c>
      <c r="M10" s="44">
        <v>643.17009807172053</v>
      </c>
      <c r="N10" s="44">
        <v>977.22456435149354</v>
      </c>
      <c r="O10" s="44">
        <v>1160.6107221025989</v>
      </c>
      <c r="P10" s="44">
        <v>439.83864435802076</v>
      </c>
      <c r="Q10" s="44">
        <v>286.1139112314836</v>
      </c>
      <c r="R10" s="44">
        <v>198.13927471760786</v>
      </c>
      <c r="S10" s="44">
        <v>193.20416648562147</v>
      </c>
      <c r="T10" s="44">
        <v>43.579954429109137</v>
      </c>
      <c r="U10" s="44">
        <v>208.55192623876641</v>
      </c>
      <c r="V10" s="44">
        <v>11.008768572794747</v>
      </c>
      <c r="W10" s="44">
        <v>34.642187930074748</v>
      </c>
      <c r="X10" s="44">
        <v>15.012519092334951</v>
      </c>
      <c r="Y10" s="45">
        <f t="shared" si="0"/>
        <v>9427.4050229451823</v>
      </c>
      <c r="Z10" s="46">
        <f>H10/Y10*100</f>
        <v>28.585870820243148</v>
      </c>
    </row>
    <row r="11" spans="1:26" s="31" customFormat="1" ht="10.199999999999999">
      <c r="A11" s="36">
        <v>7</v>
      </c>
      <c r="B11" s="34" t="s">
        <v>29</v>
      </c>
      <c r="C11" s="34" t="s">
        <v>125</v>
      </c>
      <c r="D11" s="44">
        <v>66.620651434574057</v>
      </c>
      <c r="E11" s="44">
        <v>3.4587273848439106</v>
      </c>
      <c r="F11" s="44">
        <v>10.330288319656608</v>
      </c>
      <c r="G11" s="44">
        <v>32.376528877976462</v>
      </c>
      <c r="H11" s="44">
        <v>571.5948214280503</v>
      </c>
      <c r="I11" s="43">
        <v>1350.2024483039011</v>
      </c>
      <c r="J11" s="44">
        <v>804.41592057310118</v>
      </c>
      <c r="K11" s="44">
        <v>0.70271805133706833</v>
      </c>
      <c r="L11" s="44">
        <v>491.36097968996813</v>
      </c>
      <c r="M11" s="44">
        <v>477.25023775941031</v>
      </c>
      <c r="N11" s="44">
        <v>215.36586158974242</v>
      </c>
      <c r="O11" s="44">
        <v>147.93861394222273</v>
      </c>
      <c r="P11" s="44">
        <v>10.812247074582165</v>
      </c>
      <c r="Q11" s="44">
        <v>29.708371294569652</v>
      </c>
      <c r="R11" s="44">
        <v>15.176564994660296</v>
      </c>
      <c r="S11" s="44">
        <v>21.178732708733559</v>
      </c>
      <c r="T11" s="44">
        <v>5.4283815845855932</v>
      </c>
      <c r="U11" s="44">
        <v>12.936352759609143</v>
      </c>
      <c r="V11" s="44">
        <v>1.4403559505491523</v>
      </c>
      <c r="W11" s="44">
        <v>3.6808317453560035</v>
      </c>
      <c r="X11" s="44">
        <v>1.5995534199512296</v>
      </c>
      <c r="Y11" s="45">
        <f t="shared" si="0"/>
        <v>4273.5791888873791</v>
      </c>
      <c r="Z11" s="46">
        <f>I11/Y11*100</f>
        <v>31.594183437967942</v>
      </c>
    </row>
    <row r="12" spans="1:26" s="31" customFormat="1" ht="10.199999999999999">
      <c r="A12" s="36">
        <v>8</v>
      </c>
      <c r="B12" s="34" t="s">
        <v>109</v>
      </c>
      <c r="C12" s="34" t="s">
        <v>125</v>
      </c>
      <c r="D12" s="44">
        <v>143.36984578230232</v>
      </c>
      <c r="E12" s="44">
        <v>3.8528549338898119</v>
      </c>
      <c r="F12" s="44">
        <v>12.584739419824233</v>
      </c>
      <c r="G12" s="44">
        <v>411.59750009563993</v>
      </c>
      <c r="H12" s="44">
        <v>409.22804260687786</v>
      </c>
      <c r="I12" s="44">
        <v>509.24122061107641</v>
      </c>
      <c r="J12" s="43">
        <v>4037.6928016427582</v>
      </c>
      <c r="K12" s="44">
        <v>2.0005328805560101</v>
      </c>
      <c r="L12" s="44">
        <v>178.74760638123286</v>
      </c>
      <c r="M12" s="44">
        <v>268.36010330415002</v>
      </c>
      <c r="N12" s="44">
        <v>97.868369390970273</v>
      </c>
      <c r="O12" s="44">
        <v>341.18355303975147</v>
      </c>
      <c r="P12" s="44">
        <v>9.2733277980557087</v>
      </c>
      <c r="Q12" s="44">
        <v>26.044651538983732</v>
      </c>
      <c r="R12" s="44">
        <v>87.992252548498016</v>
      </c>
      <c r="S12" s="44">
        <v>5.0102994639892549</v>
      </c>
      <c r="T12" s="44">
        <v>25.209971455159657</v>
      </c>
      <c r="U12" s="44">
        <v>33.171582691139143</v>
      </c>
      <c r="V12" s="44">
        <v>4.0660404511035173</v>
      </c>
      <c r="W12" s="44">
        <v>5.2337181284846723</v>
      </c>
      <c r="X12" s="44">
        <v>25.614405363809922</v>
      </c>
      <c r="Y12" s="45">
        <f t="shared" si="0"/>
        <v>6637.3434195282543</v>
      </c>
      <c r="Z12" s="46">
        <f>J12/Y12*100</f>
        <v>60.832965034823147</v>
      </c>
    </row>
    <row r="13" spans="1:26" s="31" customFormat="1" ht="10.199999999999999">
      <c r="A13" s="36">
        <v>9</v>
      </c>
      <c r="B13" s="34" t="s">
        <v>110</v>
      </c>
      <c r="C13" s="34" t="s">
        <v>125</v>
      </c>
      <c r="D13" s="44">
        <v>1277.9558393419477</v>
      </c>
      <c r="E13" s="44">
        <v>6.0635469744042374E-2</v>
      </c>
      <c r="F13" s="44">
        <v>0.86498445511961719</v>
      </c>
      <c r="G13" s="44">
        <v>151.21751544166111</v>
      </c>
      <c r="H13" s="44">
        <v>0.83062498681818175</v>
      </c>
      <c r="I13" s="44">
        <v>0.8141274514563106</v>
      </c>
      <c r="J13" s="44">
        <v>8.9174231106796036</v>
      </c>
      <c r="K13" s="43">
        <v>459.71738887213286</v>
      </c>
      <c r="L13" s="44">
        <v>1.1239868618181819</v>
      </c>
      <c r="M13" s="44">
        <v>247.93978369785054</v>
      </c>
      <c r="N13" s="44">
        <v>0.11846343090909091</v>
      </c>
      <c r="O13" s="44">
        <v>0.97708885724340178</v>
      </c>
      <c r="P13" s="44">
        <v>3.9254441799999991</v>
      </c>
      <c r="Q13" s="44">
        <v>0.25121446380077883</v>
      </c>
      <c r="R13" s="44">
        <v>454.31072901739145</v>
      </c>
      <c r="S13" s="44"/>
      <c r="T13" s="44">
        <v>20.941306354999984</v>
      </c>
      <c r="U13" s="44">
        <v>103.81695665256211</v>
      </c>
      <c r="V13" s="44">
        <v>7.3190948278905555E-3</v>
      </c>
      <c r="W13" s="44">
        <v>65.365147058823538</v>
      </c>
      <c r="X13" s="44">
        <v>258.31287934101476</v>
      </c>
      <c r="Y13" s="45">
        <f t="shared" si="0"/>
        <v>3057.4688581408013</v>
      </c>
      <c r="Z13" s="46">
        <f>K13/Y13*100</f>
        <v>15.035881318891986</v>
      </c>
    </row>
    <row r="14" spans="1:26" s="31" customFormat="1" ht="10.199999999999999">
      <c r="A14" s="36">
        <v>10</v>
      </c>
      <c r="B14" s="34" t="s">
        <v>30</v>
      </c>
      <c r="C14" s="34" t="s">
        <v>125</v>
      </c>
      <c r="D14" s="44">
        <v>16.292058957749084</v>
      </c>
      <c r="E14" s="44">
        <v>11.828666949038148</v>
      </c>
      <c r="F14" s="44">
        <v>0.55312779104495702</v>
      </c>
      <c r="G14" s="44">
        <v>12.754951489620787</v>
      </c>
      <c r="H14" s="44">
        <v>22.829308919283321</v>
      </c>
      <c r="I14" s="44">
        <v>261.76552016093672</v>
      </c>
      <c r="J14" s="44">
        <v>394.85330302902463</v>
      </c>
      <c r="K14" s="44">
        <v>3.7418941812465834</v>
      </c>
      <c r="L14" s="43">
        <v>1527.8750623395279</v>
      </c>
      <c r="M14" s="44">
        <v>365.10961149783242</v>
      </c>
      <c r="N14" s="44">
        <v>228.99028798863199</v>
      </c>
      <c r="O14" s="44">
        <v>190.78500607685137</v>
      </c>
      <c r="P14" s="44">
        <v>10.115781155794908</v>
      </c>
      <c r="Q14" s="44">
        <v>12.678970999579565</v>
      </c>
      <c r="R14" s="44">
        <v>9.5842698125647701</v>
      </c>
      <c r="S14" s="44">
        <v>4.2016675615177022</v>
      </c>
      <c r="T14" s="44">
        <v>3.3935834834987615</v>
      </c>
      <c r="U14" s="44">
        <v>3.0827689590258927</v>
      </c>
      <c r="V14" s="44">
        <v>0.23387613840336133</v>
      </c>
      <c r="W14" s="44">
        <v>22.657134248767274</v>
      </c>
      <c r="X14" s="44">
        <v>0.50856845944643347</v>
      </c>
      <c r="Y14" s="45">
        <f t="shared" si="0"/>
        <v>3103.835420199387</v>
      </c>
      <c r="Z14" s="46">
        <f>L14/Y14*100</f>
        <v>49.225389091067811</v>
      </c>
    </row>
    <row r="15" spans="1:26" s="31" customFormat="1" ht="10.199999999999999">
      <c r="A15" s="36">
        <v>12</v>
      </c>
      <c r="B15" s="34" t="s">
        <v>31</v>
      </c>
      <c r="C15" s="34" t="s">
        <v>125</v>
      </c>
      <c r="D15" s="44">
        <v>1484.2580914728294</v>
      </c>
      <c r="E15" s="44">
        <v>140.57748299650962</v>
      </c>
      <c r="F15" s="44">
        <v>154.97809820286449</v>
      </c>
      <c r="G15" s="44">
        <v>446.95222689439441</v>
      </c>
      <c r="H15" s="44">
        <v>593.30188174703414</v>
      </c>
      <c r="I15" s="135">
        <v>770.34810404138591</v>
      </c>
      <c r="J15" s="44">
        <v>469.60925258589111</v>
      </c>
      <c r="K15" s="44">
        <v>33.683615189659285</v>
      </c>
      <c r="L15" s="44">
        <v>957.6431631540255</v>
      </c>
      <c r="M15" s="43">
        <v>17750.955458799275</v>
      </c>
      <c r="N15" s="44">
        <v>1142.9967549522435</v>
      </c>
      <c r="O15" s="44">
        <v>1642.8670789125872</v>
      </c>
      <c r="P15" s="44">
        <v>197.8703531980338</v>
      </c>
      <c r="Q15" s="44">
        <v>478.95269171088518</v>
      </c>
      <c r="R15" s="44">
        <v>190.62370903552113</v>
      </c>
      <c r="S15" s="44">
        <v>258.16300231976675</v>
      </c>
      <c r="T15" s="44">
        <v>80.156610294913023</v>
      </c>
      <c r="U15" s="44">
        <v>79.445541394197875</v>
      </c>
      <c r="V15" s="44">
        <v>111.64427882861845</v>
      </c>
      <c r="W15" s="44">
        <v>66.182981950128323</v>
      </c>
      <c r="X15" s="44">
        <v>36.007372840163583</v>
      </c>
      <c r="Y15" s="45">
        <f t="shared" si="0"/>
        <v>27087.217750520929</v>
      </c>
      <c r="Z15" s="46">
        <f>M15/Y15*100</f>
        <v>65.532590398502251</v>
      </c>
    </row>
    <row r="16" spans="1:26" s="31" customFormat="1" ht="10.199999999999999">
      <c r="A16" s="36">
        <v>13</v>
      </c>
      <c r="B16" s="34" t="s">
        <v>32</v>
      </c>
      <c r="C16" s="34" t="s">
        <v>125</v>
      </c>
      <c r="D16" s="44">
        <v>287.90318628459471</v>
      </c>
      <c r="E16" s="44">
        <v>26.169866336665315</v>
      </c>
      <c r="F16" s="44">
        <v>83.09587307925446</v>
      </c>
      <c r="G16" s="44">
        <v>49.683035867826455</v>
      </c>
      <c r="H16" s="44">
        <v>348.23601975219674</v>
      </c>
      <c r="I16" s="44">
        <v>185.25895971371008</v>
      </c>
      <c r="J16" s="44">
        <v>203.48891193522937</v>
      </c>
      <c r="K16" s="44">
        <v>16.413317096904745</v>
      </c>
      <c r="L16" s="44">
        <v>200.43828166838458</v>
      </c>
      <c r="M16" s="44">
        <v>1056.0276670563715</v>
      </c>
      <c r="N16" s="43">
        <v>2851.7798884651493</v>
      </c>
      <c r="O16" s="44">
        <v>1104.7661450762801</v>
      </c>
      <c r="P16" s="44">
        <v>29.746910347387157</v>
      </c>
      <c r="Q16" s="44">
        <v>115.33485663703365</v>
      </c>
      <c r="R16" s="44">
        <v>77.796623518559016</v>
      </c>
      <c r="S16" s="44">
        <v>70.207428892781621</v>
      </c>
      <c r="T16" s="44">
        <v>13.885246575837789</v>
      </c>
      <c r="U16" s="44">
        <v>11.226464074252442</v>
      </c>
      <c r="V16" s="44">
        <v>1.3116502667931891</v>
      </c>
      <c r="W16" s="44">
        <v>9.156700470264413</v>
      </c>
      <c r="X16" s="44">
        <v>2.8130838990675544</v>
      </c>
      <c r="Y16" s="45">
        <f t="shared" si="0"/>
        <v>6744.740117014544</v>
      </c>
      <c r="Z16" s="46">
        <f>N16/Y16*100</f>
        <v>42.281538487615535</v>
      </c>
    </row>
    <row r="17" spans="1:26" s="31" customFormat="1" ht="10.199999999999999">
      <c r="A17" s="36">
        <v>14</v>
      </c>
      <c r="B17" s="34" t="s">
        <v>33</v>
      </c>
      <c r="C17" s="34" t="s">
        <v>125</v>
      </c>
      <c r="D17" s="44">
        <v>1546.0737495246851</v>
      </c>
      <c r="E17" s="44">
        <v>183.58723610650705</v>
      </c>
      <c r="F17" s="44">
        <v>179.9399634852231</v>
      </c>
      <c r="G17" s="44">
        <v>675.89173698520085</v>
      </c>
      <c r="H17" s="44">
        <v>1058.6813649813951</v>
      </c>
      <c r="I17" s="44">
        <v>314.17557569435593</v>
      </c>
      <c r="J17" s="44">
        <v>334.1870110165143</v>
      </c>
      <c r="K17" s="44">
        <v>67.627887863831873</v>
      </c>
      <c r="L17" s="44">
        <v>495.26642444423953</v>
      </c>
      <c r="M17" s="44">
        <v>1742.83994444428</v>
      </c>
      <c r="N17" s="44">
        <v>4153.0245073000697</v>
      </c>
      <c r="O17" s="43">
        <v>16094.945847592015</v>
      </c>
      <c r="P17" s="44">
        <v>1389.5090915501148</v>
      </c>
      <c r="Q17" s="44">
        <v>955.52479564456542</v>
      </c>
      <c r="R17" s="44">
        <v>346.6300688948175</v>
      </c>
      <c r="S17" s="44">
        <v>334.56901079303265</v>
      </c>
      <c r="T17" s="44">
        <v>490.81738062297944</v>
      </c>
      <c r="U17" s="44">
        <v>132.20378551640084</v>
      </c>
      <c r="V17" s="44">
        <v>76.178897278415263</v>
      </c>
      <c r="W17" s="44">
        <v>139.12166647186265</v>
      </c>
      <c r="X17" s="44">
        <v>382.93471641448377</v>
      </c>
      <c r="Y17" s="45">
        <f t="shared" si="0"/>
        <v>31093.730662624985</v>
      </c>
      <c r="Z17" s="46">
        <f>O17/Y17*100</f>
        <v>51.76267210334565</v>
      </c>
    </row>
    <row r="18" spans="1:26" s="31" customFormat="1" ht="10.199999999999999">
      <c r="A18" s="36">
        <v>17</v>
      </c>
      <c r="B18" s="34" t="s">
        <v>34</v>
      </c>
      <c r="C18" s="34" t="s">
        <v>125</v>
      </c>
      <c r="D18" s="44">
        <v>110.35174239304639</v>
      </c>
      <c r="E18" s="44">
        <v>10.457306080282681</v>
      </c>
      <c r="F18" s="44">
        <v>11.622583721552674</v>
      </c>
      <c r="G18" s="44">
        <v>32.058588074466897</v>
      </c>
      <c r="H18" s="44">
        <v>40.23750755566936</v>
      </c>
      <c r="I18" s="44">
        <v>131.41114641965899</v>
      </c>
      <c r="J18" s="44">
        <v>76.124532221023756</v>
      </c>
      <c r="K18" s="44">
        <v>0.64509000615574807</v>
      </c>
      <c r="L18" s="44">
        <v>27.306068513465945</v>
      </c>
      <c r="M18" s="44">
        <v>255.73974063347734</v>
      </c>
      <c r="N18" s="44">
        <v>235.27292945227882</v>
      </c>
      <c r="O18" s="44">
        <v>1549.0812622341334</v>
      </c>
      <c r="P18" s="43">
        <v>6652.1661713808253</v>
      </c>
      <c r="Q18" s="44">
        <v>710.0847043105025</v>
      </c>
      <c r="R18" s="44">
        <v>52.775775627969317</v>
      </c>
      <c r="S18" s="44">
        <v>321.58732549159987</v>
      </c>
      <c r="T18" s="44">
        <v>112.38245901546404</v>
      </c>
      <c r="U18" s="44">
        <v>11.216717738416111</v>
      </c>
      <c r="V18" s="44">
        <v>12.864433580693488</v>
      </c>
      <c r="W18" s="44">
        <v>7.1065917616096117</v>
      </c>
      <c r="X18" s="44">
        <v>4.9333758715960485</v>
      </c>
      <c r="Y18" s="45">
        <f t="shared" si="0"/>
        <v>10365.426052083889</v>
      </c>
      <c r="Z18" s="46">
        <f>P18/Y18*100</f>
        <v>64.176485732040504</v>
      </c>
    </row>
    <row r="19" spans="1:26" s="31" customFormat="1" ht="10.199999999999999">
      <c r="A19" s="36">
        <v>18</v>
      </c>
      <c r="B19" s="34" t="s">
        <v>35</v>
      </c>
      <c r="C19" s="34" t="s">
        <v>125</v>
      </c>
      <c r="D19" s="44">
        <v>562.81835890842206</v>
      </c>
      <c r="E19" s="44">
        <v>44.979805890001167</v>
      </c>
      <c r="F19" s="44">
        <v>138.89645390480581</v>
      </c>
      <c r="G19" s="44">
        <v>362.75030216433726</v>
      </c>
      <c r="H19" s="44">
        <v>104.53394391247267</v>
      </c>
      <c r="I19" s="44">
        <v>52.863031714291289</v>
      </c>
      <c r="J19" s="44">
        <v>48.172810106502162</v>
      </c>
      <c r="K19" s="44">
        <v>1.7401635481869453</v>
      </c>
      <c r="L19" s="44">
        <v>15.485431418120436</v>
      </c>
      <c r="M19" s="44">
        <v>180.28302168549016</v>
      </c>
      <c r="N19" s="44">
        <v>79.460758236249021</v>
      </c>
      <c r="O19" s="44">
        <v>819.96244600204579</v>
      </c>
      <c r="P19" s="44">
        <v>1198.9160449651079</v>
      </c>
      <c r="Q19" s="43">
        <v>2409.5480844895665</v>
      </c>
      <c r="R19" s="44">
        <v>346.37813005203299</v>
      </c>
      <c r="S19" s="44">
        <v>578.55980943042005</v>
      </c>
      <c r="T19" s="44">
        <v>195.21391693340186</v>
      </c>
      <c r="U19" s="44">
        <v>184.31790144504836</v>
      </c>
      <c r="V19" s="44">
        <v>21.689818421491982</v>
      </c>
      <c r="W19" s="44">
        <v>56.163274331714312</v>
      </c>
      <c r="X19" s="44">
        <v>37.511893527092475</v>
      </c>
      <c r="Y19" s="45">
        <f t="shared" si="0"/>
        <v>7440.2454010868005</v>
      </c>
      <c r="Z19" s="46">
        <f>Q19/Y19*100</f>
        <v>32.385330786772201</v>
      </c>
    </row>
    <row r="20" spans="1:26" s="31" customFormat="1" ht="10.199999999999999">
      <c r="A20" s="36">
        <v>19</v>
      </c>
      <c r="B20" s="34" t="s">
        <v>36</v>
      </c>
      <c r="C20" s="34" t="s">
        <v>125</v>
      </c>
      <c r="D20" s="44">
        <v>887.61928361141145</v>
      </c>
      <c r="E20" s="44">
        <v>392.86580048476816</v>
      </c>
      <c r="F20" s="44">
        <v>518.60654059276999</v>
      </c>
      <c r="G20" s="44">
        <v>363.67252820243829</v>
      </c>
      <c r="H20" s="44">
        <v>67.434992797573628</v>
      </c>
      <c r="I20" s="44">
        <v>59.464080685289801</v>
      </c>
      <c r="J20" s="44">
        <v>54.500282391962358</v>
      </c>
      <c r="K20" s="44">
        <v>26.74511651765896</v>
      </c>
      <c r="L20" s="44">
        <v>8.2096093496887033</v>
      </c>
      <c r="M20" s="44">
        <v>335.86937389369615</v>
      </c>
      <c r="N20" s="44">
        <v>46.01781689029383</v>
      </c>
      <c r="O20" s="44">
        <v>399.36821764673562</v>
      </c>
      <c r="P20" s="44">
        <v>224.78985414405676</v>
      </c>
      <c r="Q20" s="44">
        <v>448.61991860696241</v>
      </c>
      <c r="R20" s="43">
        <v>1531.361219490323</v>
      </c>
      <c r="S20" s="44">
        <v>729.39187610296779</v>
      </c>
      <c r="T20" s="44">
        <v>491.71848744466826</v>
      </c>
      <c r="U20" s="44">
        <v>44.996200905902448</v>
      </c>
      <c r="V20" s="44">
        <v>9.6585246231024691</v>
      </c>
      <c r="W20" s="44">
        <v>86.662962269272029</v>
      </c>
      <c r="X20" s="44">
        <v>114.42280909458356</v>
      </c>
      <c r="Y20" s="45">
        <f t="shared" si="0"/>
        <v>6841.9954957461259</v>
      </c>
      <c r="Z20" s="46">
        <f>R20/Y20*100</f>
        <v>22.381792277449119</v>
      </c>
    </row>
    <row r="21" spans="1:26" s="31" customFormat="1" ht="10.199999999999999">
      <c r="A21" s="36">
        <v>20</v>
      </c>
      <c r="B21" s="34" t="s">
        <v>37</v>
      </c>
      <c r="C21" s="34" t="s">
        <v>125</v>
      </c>
      <c r="D21" s="44">
        <v>527.84988357457325</v>
      </c>
      <c r="E21" s="44">
        <v>1425.3885325710621</v>
      </c>
      <c r="F21" s="44">
        <v>106.37782985436887</v>
      </c>
      <c r="G21" s="44">
        <v>379.88111663297474</v>
      </c>
      <c r="H21" s="44">
        <v>107.7687386311933</v>
      </c>
      <c r="I21" s="44">
        <v>37.910087839858804</v>
      </c>
      <c r="J21" s="44">
        <v>97.831394266509662</v>
      </c>
      <c r="K21" s="44">
        <v>5.7753554360255972</v>
      </c>
      <c r="L21" s="44">
        <v>19.672896093976604</v>
      </c>
      <c r="M21" s="44">
        <v>162.78656178843565</v>
      </c>
      <c r="N21" s="44">
        <v>69.837518300871054</v>
      </c>
      <c r="O21" s="44">
        <v>416.88880223818802</v>
      </c>
      <c r="P21" s="44">
        <v>269.14181229861572</v>
      </c>
      <c r="Q21" s="44">
        <v>486.26424894739421</v>
      </c>
      <c r="R21" s="44">
        <v>506.77932235751905</v>
      </c>
      <c r="S21" s="43">
        <v>5592.0401111888086</v>
      </c>
      <c r="T21" s="44">
        <v>1143.6529764553468</v>
      </c>
      <c r="U21" s="44">
        <v>259.93268103083437</v>
      </c>
      <c r="V21" s="44">
        <v>208.49420004331935</v>
      </c>
      <c r="W21" s="44">
        <v>348.01077026140439</v>
      </c>
      <c r="X21" s="44">
        <v>116.05684033212067</v>
      </c>
      <c r="Y21" s="45">
        <f t="shared" si="0"/>
        <v>12288.341680143401</v>
      </c>
      <c r="Z21" s="46">
        <f>S21/Y21*100</f>
        <v>45.506873561506886</v>
      </c>
    </row>
    <row r="22" spans="1:26" s="31" customFormat="1" ht="10.199999999999999">
      <c r="A22" s="36">
        <v>21</v>
      </c>
      <c r="B22" s="34" t="s">
        <v>38</v>
      </c>
      <c r="C22" s="34" t="s">
        <v>125</v>
      </c>
      <c r="D22" s="44">
        <v>396.93767708507568</v>
      </c>
      <c r="E22" s="44">
        <v>685.19957038560301</v>
      </c>
      <c r="F22" s="44">
        <v>23.301973348389158</v>
      </c>
      <c r="G22" s="44">
        <v>58.323520257358759</v>
      </c>
      <c r="H22" s="44">
        <v>28.030283308220966</v>
      </c>
      <c r="I22" s="44">
        <v>11.084613431333731</v>
      </c>
      <c r="J22" s="44">
        <v>79.187914123382015</v>
      </c>
      <c r="K22" s="44">
        <v>2.4894858847800645</v>
      </c>
      <c r="L22" s="44">
        <v>7.3756209486289555</v>
      </c>
      <c r="M22" s="44">
        <v>15.673045573810551</v>
      </c>
      <c r="N22" s="44">
        <v>13.054272897937595</v>
      </c>
      <c r="O22" s="44">
        <v>178.43868044612455</v>
      </c>
      <c r="P22" s="44">
        <v>76.041316787706279</v>
      </c>
      <c r="Q22" s="44">
        <v>241.55139182204422</v>
      </c>
      <c r="R22" s="44">
        <v>141.18594551744945</v>
      </c>
      <c r="S22" s="44">
        <v>1099.3806594236664</v>
      </c>
      <c r="T22" s="43">
        <v>4587.5116562661142</v>
      </c>
      <c r="U22" s="44">
        <v>669.93049650430021</v>
      </c>
      <c r="V22" s="44">
        <v>67.560928784838396</v>
      </c>
      <c r="W22" s="44">
        <v>30.141759620263628</v>
      </c>
      <c r="X22" s="44">
        <v>17.219840315315249</v>
      </c>
      <c r="Y22" s="45">
        <f t="shared" si="0"/>
        <v>8429.6206527323429</v>
      </c>
      <c r="Z22" s="46">
        <f>T22/Y22*100</f>
        <v>54.421329799451136</v>
      </c>
    </row>
    <row r="23" spans="1:26" s="31" customFormat="1" ht="10.199999999999999">
      <c r="A23" s="36">
        <v>22</v>
      </c>
      <c r="B23" s="34" t="s">
        <v>39</v>
      </c>
      <c r="C23" s="34" t="s">
        <v>125</v>
      </c>
      <c r="D23" s="44">
        <v>25.412427226794513</v>
      </c>
      <c r="E23" s="44">
        <v>65.944958733800789</v>
      </c>
      <c r="F23" s="44">
        <v>8.8064122022525755</v>
      </c>
      <c r="G23" s="44">
        <v>65.313040183001718</v>
      </c>
      <c r="H23" s="44">
        <v>15.29193989034399</v>
      </c>
      <c r="I23" s="44">
        <v>6.4708437797543512</v>
      </c>
      <c r="J23" s="44">
        <v>13.032275380956115</v>
      </c>
      <c r="K23" s="44">
        <v>0.11618661433888888</v>
      </c>
      <c r="L23" s="44">
        <v>4.5745845708639189E-2</v>
      </c>
      <c r="M23" s="44">
        <v>47.531656533315491</v>
      </c>
      <c r="N23" s="44">
        <v>9.2002160592222264</v>
      </c>
      <c r="O23" s="44">
        <v>85.602789427637248</v>
      </c>
      <c r="P23" s="44">
        <v>48.01852881670176</v>
      </c>
      <c r="Q23" s="44">
        <v>21.090023289536273</v>
      </c>
      <c r="R23" s="44">
        <v>8.7773239621596399</v>
      </c>
      <c r="S23" s="44">
        <v>47.212769314561584</v>
      </c>
      <c r="T23" s="44">
        <v>896.42767215530512</v>
      </c>
      <c r="U23" s="43">
        <v>8971.0980854552199</v>
      </c>
      <c r="V23" s="44">
        <v>433.44333170598327</v>
      </c>
      <c r="W23" s="44">
        <v>633.06137573709611</v>
      </c>
      <c r="X23" s="44">
        <v>142.13842250644214</v>
      </c>
      <c r="Y23" s="45">
        <f t="shared" si="0"/>
        <v>11544.036024820132</v>
      </c>
      <c r="Z23" s="46">
        <f>U23/Y23*100</f>
        <v>77.711972365358235</v>
      </c>
    </row>
    <row r="24" spans="1:26" s="31" customFormat="1" ht="10.199999999999999">
      <c r="A24" s="36">
        <v>23</v>
      </c>
      <c r="B24" s="34" t="s">
        <v>111</v>
      </c>
      <c r="C24" s="34" t="s">
        <v>125</v>
      </c>
      <c r="D24" s="44">
        <v>93.383248497425967</v>
      </c>
      <c r="E24" s="44">
        <v>238.1682328381421</v>
      </c>
      <c r="F24" s="44">
        <v>1.7659597537980203</v>
      </c>
      <c r="G24" s="44">
        <v>12.992021408039379</v>
      </c>
      <c r="H24" s="44">
        <v>14.928012932895838</v>
      </c>
      <c r="I24" s="44">
        <v>12.575066864985368</v>
      </c>
      <c r="J24" s="44">
        <v>4.4417876237054399</v>
      </c>
      <c r="K24" s="44">
        <v>4.5609049687500001</v>
      </c>
      <c r="L24" s="44">
        <v>1.8638334132954546</v>
      </c>
      <c r="M24" s="44">
        <v>7.3551236536911198</v>
      </c>
      <c r="N24" s="44">
        <v>6.6289792461982264</v>
      </c>
      <c r="O24" s="44">
        <v>39.754700385506034</v>
      </c>
      <c r="P24" s="44">
        <v>2.0215387933755755</v>
      </c>
      <c r="Q24" s="44">
        <v>34.316649124438051</v>
      </c>
      <c r="R24" s="44">
        <v>4.4598971565881893</v>
      </c>
      <c r="S24" s="44">
        <v>297.26066402714793</v>
      </c>
      <c r="T24" s="44">
        <v>488.19117780083093</v>
      </c>
      <c r="U24" s="44">
        <v>3636.9582636033128</v>
      </c>
      <c r="V24" s="43">
        <v>3403.8844484937504</v>
      </c>
      <c r="W24" s="44">
        <v>153.99602156993916</v>
      </c>
      <c r="X24" s="44">
        <v>18.215162985325581</v>
      </c>
      <c r="Y24" s="45">
        <f t="shared" si="0"/>
        <v>8477.721695141141</v>
      </c>
      <c r="Z24" s="46">
        <f>V24/Y24*100</f>
        <v>40.150934070466448</v>
      </c>
    </row>
    <row r="25" spans="1:26" s="31" customFormat="1" ht="10.199999999999999">
      <c r="A25" s="36">
        <v>24</v>
      </c>
      <c r="B25" s="34" t="s">
        <v>40</v>
      </c>
      <c r="C25" s="34" t="s">
        <v>125</v>
      </c>
      <c r="D25" s="44">
        <v>46.738462205064657</v>
      </c>
      <c r="E25" s="44">
        <v>9.7548540961266053</v>
      </c>
      <c r="F25" s="44">
        <v>11.197966058579238</v>
      </c>
      <c r="G25" s="44">
        <v>206.06531078397126</v>
      </c>
      <c r="H25" s="44">
        <v>145.76899916875496</v>
      </c>
      <c r="I25" s="44">
        <v>9.0138062995695218</v>
      </c>
      <c r="J25" s="44">
        <v>11.929948807131813</v>
      </c>
      <c r="K25" s="44">
        <v>0.67359551779084148</v>
      </c>
      <c r="L25" s="44">
        <v>4.1601306501031354</v>
      </c>
      <c r="M25" s="44">
        <v>375.76380382727547</v>
      </c>
      <c r="N25" s="44">
        <v>100.72549841164619</v>
      </c>
      <c r="O25" s="44">
        <v>128.34859565029865</v>
      </c>
      <c r="P25" s="44">
        <v>14.881746537199103</v>
      </c>
      <c r="Q25" s="44">
        <v>32.125495186356339</v>
      </c>
      <c r="R25" s="44">
        <v>12.335352433936333</v>
      </c>
      <c r="S25" s="44">
        <v>18.223297997460104</v>
      </c>
      <c r="T25" s="44">
        <v>74.418798561185895</v>
      </c>
      <c r="U25" s="44">
        <v>1316.060230262608</v>
      </c>
      <c r="V25" s="44">
        <v>93.568366416659728</v>
      </c>
      <c r="W25" s="43">
        <v>8946.2751687912751</v>
      </c>
      <c r="X25" s="44">
        <v>1496.2242267569511</v>
      </c>
      <c r="Y25" s="45">
        <f t="shared" si="0"/>
        <v>13054.253654419945</v>
      </c>
      <c r="Z25" s="46">
        <f>W25/Y25*100</f>
        <v>68.531494833963336</v>
      </c>
    </row>
    <row r="26" spans="1:26" s="31" customFormat="1" ht="10.199999999999999">
      <c r="A26" s="36">
        <v>25</v>
      </c>
      <c r="B26" s="34" t="s">
        <v>41</v>
      </c>
      <c r="C26" s="34" t="s">
        <v>125</v>
      </c>
      <c r="D26" s="44">
        <v>333.59345794574881</v>
      </c>
      <c r="E26" s="44">
        <v>2.5641127669590835</v>
      </c>
      <c r="F26" s="44">
        <v>1345.099507675629</v>
      </c>
      <c r="G26" s="44">
        <v>25.290835202606054</v>
      </c>
      <c r="H26" s="44">
        <v>29.830092160473168</v>
      </c>
      <c r="I26" s="44">
        <v>29.097666690049721</v>
      </c>
      <c r="J26" s="44">
        <v>20.598060793573779</v>
      </c>
      <c r="K26" s="44">
        <v>2.2218083524421166</v>
      </c>
      <c r="L26" s="44">
        <v>1.660868792076218</v>
      </c>
      <c r="M26" s="44">
        <v>224.15757469560626</v>
      </c>
      <c r="N26" s="44">
        <v>55.046519531896124</v>
      </c>
      <c r="O26" s="44">
        <v>148.65364126972565</v>
      </c>
      <c r="P26" s="44">
        <v>0.64769745058578432</v>
      </c>
      <c r="Q26" s="44">
        <v>8.4245931397464542</v>
      </c>
      <c r="R26" s="44">
        <v>5.2989544821752421</v>
      </c>
      <c r="S26" s="44">
        <v>11.573606757364923</v>
      </c>
      <c r="T26" s="44">
        <v>62.645964112861563</v>
      </c>
      <c r="U26" s="44">
        <v>65.362121899749638</v>
      </c>
      <c r="V26" s="44">
        <v>16.999788671719333</v>
      </c>
      <c r="W26" s="44">
        <v>371.45142215743761</v>
      </c>
      <c r="X26" s="43">
        <v>9157.2886121879419</v>
      </c>
      <c r="Y26" s="45">
        <f t="shared" si="0"/>
        <v>11917.506906736367</v>
      </c>
      <c r="Z26" s="46">
        <f>X26/Y26*100</f>
        <v>76.838962073617822</v>
      </c>
    </row>
    <row r="27" spans="1:26" s="31" customFormat="1" ht="10.199999999999999">
      <c r="A27" s="39" t="s">
        <v>0</v>
      </c>
      <c r="C27" s="34" t="s">
        <v>125</v>
      </c>
      <c r="D27" s="45">
        <f>SUM(D6:D26)</f>
        <v>17766.772785059173</v>
      </c>
      <c r="E27" s="45">
        <f t="shared" ref="E27:X27" si="1">SUM(E6:E26)</f>
        <v>6115.4890606791623</v>
      </c>
      <c r="F27" s="45">
        <f t="shared" si="1"/>
        <v>5440.2183070172814</v>
      </c>
      <c r="G27" s="45">
        <f t="shared" si="1"/>
        <v>10214.884008333778</v>
      </c>
      <c r="H27" s="45">
        <f t="shared" si="1"/>
        <v>7113.2087720216241</v>
      </c>
      <c r="I27" s="45">
        <f t="shared" si="1"/>
        <v>4334.724713268396</v>
      </c>
      <c r="J27" s="45">
        <f t="shared" si="1"/>
        <v>8509.4189726550612</v>
      </c>
      <c r="K27" s="45">
        <f t="shared" si="1"/>
        <v>815.01757455963718</v>
      </c>
      <c r="L27" s="45">
        <f t="shared" si="1"/>
        <v>4088.473643361142</v>
      </c>
      <c r="M27" s="45">
        <f t="shared" si="1"/>
        <v>25113.659656032774</v>
      </c>
      <c r="N27" s="45">
        <f t="shared" si="1"/>
        <v>10489.632528514538</v>
      </c>
      <c r="O27" s="45">
        <f t="shared" si="1"/>
        <v>25552.72842612848</v>
      </c>
      <c r="P27" s="45">
        <f t="shared" si="1"/>
        <v>13136.827772886665</v>
      </c>
      <c r="Q27" s="45">
        <f t="shared" si="1"/>
        <v>7240.2593703206885</v>
      </c>
      <c r="R27" s="45">
        <f t="shared" si="1"/>
        <v>5235.0918690206217</v>
      </c>
      <c r="S27" s="45">
        <f t="shared" si="1"/>
        <v>11279.010886203956</v>
      </c>
      <c r="T27" s="45">
        <f t="shared" si="1"/>
        <v>11237.230637219895</v>
      </c>
      <c r="U27" s="45">
        <f t="shared" si="1"/>
        <v>16424.4321558007</v>
      </c>
      <c r="V27" s="45">
        <f t="shared" si="1"/>
        <v>4727.0317507822065</v>
      </c>
      <c r="W27" s="45">
        <f t="shared" si="1"/>
        <v>11260.745639380028</v>
      </c>
      <c r="X27" s="45">
        <f t="shared" si="1"/>
        <v>11990.770757912855</v>
      </c>
      <c r="Y27" s="45">
        <f t="shared" si="0"/>
        <v>218085.62928715872</v>
      </c>
      <c r="Z27" s="46"/>
    </row>
    <row r="28" spans="1:26" s="18" customFormat="1" ht="10.8" thickBot="1">
      <c r="A28" s="88" t="s">
        <v>128</v>
      </c>
      <c r="B28" s="83"/>
      <c r="C28" s="89" t="s">
        <v>124</v>
      </c>
      <c r="D28" s="143">
        <f>D6/D27*100</f>
        <v>42.412622905224381</v>
      </c>
      <c r="E28" s="143">
        <f>E7/E27*100</f>
        <v>28.919409675196516</v>
      </c>
      <c r="F28" s="143">
        <f>F8/F27*100</f>
        <v>34.955193014465941</v>
      </c>
      <c r="G28" s="143">
        <f>G9/G27*100</f>
        <v>43.928931097938857</v>
      </c>
      <c r="H28" s="143">
        <f>H10/H27*100</f>
        <v>37.885937386796428</v>
      </c>
      <c r="I28" s="143">
        <f>I11/I27*100</f>
        <v>31.148516632924633</v>
      </c>
      <c r="J28" s="143">
        <f>J12/J27*100</f>
        <v>47.449688570016903</v>
      </c>
      <c r="K28" s="143">
        <f>K13/K27*100</f>
        <v>56.405825251133159</v>
      </c>
      <c r="L28" s="143">
        <f>L14/L27*100</f>
        <v>37.370304803615142</v>
      </c>
      <c r="M28" s="143">
        <f>M15/M27*100</f>
        <v>70.682472016917544</v>
      </c>
      <c r="N28" s="143">
        <f>N16/N27*100</f>
        <v>27.186651970057113</v>
      </c>
      <c r="O28" s="143">
        <f>O17/O27*100</f>
        <v>62.987190953489012</v>
      </c>
      <c r="P28" s="143">
        <f>P18/P27*100</f>
        <v>50.637538120963654</v>
      </c>
      <c r="Q28" s="143">
        <f>Q19/Q27*100</f>
        <v>33.279858652119557</v>
      </c>
      <c r="R28" s="143">
        <f>R20/R27*100</f>
        <v>29.251849973299691</v>
      </c>
      <c r="S28" s="143">
        <f>S21/S27*100</f>
        <v>49.579171149030209</v>
      </c>
      <c r="T28" s="143">
        <f>T22/T27*100</f>
        <v>40.824219101380578</v>
      </c>
      <c r="U28" s="143">
        <f>U23/U27*100</f>
        <v>54.620445932962447</v>
      </c>
      <c r="V28" s="143">
        <f>V24/V27*100</f>
        <v>72.008918660859251</v>
      </c>
      <c r="W28" s="143">
        <f>W25/W27*100</f>
        <v>79.446561136282114</v>
      </c>
      <c r="X28" s="143">
        <f>X26/X27*100</f>
        <v>76.369474465558739</v>
      </c>
      <c r="Y28" s="144" t="s">
        <v>264</v>
      </c>
      <c r="Z28" s="143">
        <f>(D6+E7+F8+G9+H10+I11+J12+K13+L14+M15+N16+O17+P18+Q19+R20+S21+T22+U23+V24+W25+X26)/Y27*100</f>
        <v>52.141030334386507</v>
      </c>
    </row>
    <row r="29" spans="1:26" s="107" customFormat="1" ht="15" customHeight="1">
      <c r="A29" s="31" t="s">
        <v>129</v>
      </c>
    </row>
    <row r="30" spans="1:26">
      <c r="A30" s="31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</row>
    <row r="31" spans="1:26">
      <c r="A31" s="31"/>
    </row>
    <row r="32" spans="1:26" ht="12.75" customHeight="1" thickBot="1">
      <c r="A32" s="31"/>
    </row>
    <row r="33" spans="1:26" ht="29.25" customHeight="1">
      <c r="A33" s="238" t="s">
        <v>405</v>
      </c>
      <c r="B33" s="79"/>
      <c r="C33" s="79"/>
      <c r="D33" s="254" t="s">
        <v>222</v>
      </c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80"/>
      <c r="Z33" s="256" t="s">
        <v>127</v>
      </c>
    </row>
    <row r="34" spans="1:26" ht="35.25" customHeight="1" thickBot="1">
      <c r="A34" s="255" t="s">
        <v>221</v>
      </c>
      <c r="B34" s="255"/>
      <c r="C34" s="109"/>
      <c r="D34" s="82">
        <v>1</v>
      </c>
      <c r="E34" s="82">
        <v>3</v>
      </c>
      <c r="F34" s="82">
        <v>4</v>
      </c>
      <c r="G34" s="82">
        <v>5</v>
      </c>
      <c r="H34" s="82">
        <v>6</v>
      </c>
      <c r="I34" s="82">
        <v>7</v>
      </c>
      <c r="J34" s="82">
        <v>8</v>
      </c>
      <c r="K34" s="82">
        <v>9</v>
      </c>
      <c r="L34" s="82">
        <v>10</v>
      </c>
      <c r="M34" s="82">
        <v>12</v>
      </c>
      <c r="N34" s="82">
        <v>13</v>
      </c>
      <c r="O34" s="82">
        <v>14</v>
      </c>
      <c r="P34" s="82">
        <v>17</v>
      </c>
      <c r="Q34" s="82">
        <v>18</v>
      </c>
      <c r="R34" s="82">
        <v>19</v>
      </c>
      <c r="S34" s="82">
        <v>20</v>
      </c>
      <c r="T34" s="82">
        <v>21</v>
      </c>
      <c r="U34" s="82">
        <v>22</v>
      </c>
      <c r="V34" s="82">
        <v>23</v>
      </c>
      <c r="W34" s="82">
        <v>24</v>
      </c>
      <c r="X34" s="82">
        <v>25</v>
      </c>
      <c r="Y34" s="83" t="s">
        <v>0</v>
      </c>
      <c r="Z34" s="257"/>
    </row>
    <row r="35" spans="1:26">
      <c r="A35" s="36">
        <v>1</v>
      </c>
      <c r="B35" s="34" t="s">
        <v>24</v>
      </c>
      <c r="C35" s="34" t="s">
        <v>125</v>
      </c>
      <c r="D35" s="43">
        <v>10031.238081418422</v>
      </c>
      <c r="E35" s="44">
        <v>1233.424126155855</v>
      </c>
      <c r="F35" s="44">
        <v>445.61763749020884</v>
      </c>
      <c r="G35" s="44">
        <v>584.2350726581584</v>
      </c>
      <c r="H35" s="44">
        <v>165.62108562654345</v>
      </c>
      <c r="I35" s="44">
        <v>172.57166386176107</v>
      </c>
      <c r="J35" s="44">
        <v>72.837739309591825</v>
      </c>
      <c r="K35" s="44">
        <v>159.27095582181437</v>
      </c>
      <c r="L35" s="44">
        <v>12.521718816494758</v>
      </c>
      <c r="M35" s="44">
        <v>716.4838437085532</v>
      </c>
      <c r="N35" s="44">
        <v>95.86373073774358</v>
      </c>
      <c r="O35" s="44">
        <v>807.47833915733679</v>
      </c>
      <c r="P35" s="44">
        <v>265.63725757453636</v>
      </c>
      <c r="Q35" s="44">
        <v>237.55747165721661</v>
      </c>
      <c r="R35" s="44">
        <v>527.93142379290464</v>
      </c>
      <c r="S35" s="44">
        <v>221.1312486910262</v>
      </c>
      <c r="T35" s="44">
        <v>273.97856910075637</v>
      </c>
      <c r="U35" s="44">
        <v>177.01652002703574</v>
      </c>
      <c r="V35" s="44">
        <v>126.32826937282275</v>
      </c>
      <c r="W35" s="44">
        <v>322.55817342608896</v>
      </c>
      <c r="X35" s="44">
        <v>144.86148169579218</v>
      </c>
      <c r="Y35" s="45">
        <f>SUM(D35:X35)</f>
        <v>16794.164410100664</v>
      </c>
      <c r="Z35" s="46">
        <f>D35/Y35*100</f>
        <v>59.730498263940092</v>
      </c>
    </row>
    <row r="36" spans="1:26">
      <c r="A36" s="36">
        <v>3</v>
      </c>
      <c r="B36" s="34" t="s">
        <v>25</v>
      </c>
      <c r="C36" s="34" t="s">
        <v>125</v>
      </c>
      <c r="D36" s="44">
        <v>1317.9010408676936</v>
      </c>
      <c r="E36" s="43">
        <v>1919.0566388682371</v>
      </c>
      <c r="F36" s="44">
        <v>168.72729467776912</v>
      </c>
      <c r="G36" s="44">
        <v>119.70663168869474</v>
      </c>
      <c r="H36" s="44">
        <v>52.685553315734531</v>
      </c>
      <c r="I36" s="44">
        <v>49.018525108737421</v>
      </c>
      <c r="J36" s="44">
        <v>43.020000614639038</v>
      </c>
      <c r="K36" s="44">
        <v>46.231976654253941</v>
      </c>
      <c r="L36" s="44">
        <v>5.8676375967063548</v>
      </c>
      <c r="M36" s="44">
        <v>66.697311870076405</v>
      </c>
      <c r="N36" s="44">
        <v>5.7070270847817559</v>
      </c>
      <c r="O36" s="44">
        <v>190.59730695965183</v>
      </c>
      <c r="P36" s="44">
        <v>68.46079120255439</v>
      </c>
      <c r="Q36" s="44">
        <v>80.335481415128399</v>
      </c>
      <c r="R36" s="44">
        <v>354.70610486411016</v>
      </c>
      <c r="S36" s="44">
        <v>422.15786355571072</v>
      </c>
      <c r="T36" s="44">
        <v>1924.8644627120946</v>
      </c>
      <c r="U36" s="44">
        <v>38.408861856981154</v>
      </c>
      <c r="V36" s="44">
        <v>64.070341348026901</v>
      </c>
      <c r="W36" s="44">
        <v>60.323804641869636</v>
      </c>
      <c r="X36" s="44">
        <v>28.76031693040068</v>
      </c>
      <c r="Y36" s="45">
        <f t="shared" ref="Y36:Y56" si="2">SUM(D36:X36)</f>
        <v>7027.3049738338532</v>
      </c>
      <c r="Z36" s="46">
        <f>E36/Y36*100</f>
        <v>27.308572006108143</v>
      </c>
    </row>
    <row r="37" spans="1:26">
      <c r="A37" s="36">
        <v>4</v>
      </c>
      <c r="B37" s="34" t="s">
        <v>26</v>
      </c>
      <c r="C37" s="34" t="s">
        <v>125</v>
      </c>
      <c r="D37" s="44">
        <v>552.58411657446334</v>
      </c>
      <c r="E37" s="44">
        <v>85.059637940901339</v>
      </c>
      <c r="F37" s="43">
        <v>1828.06430855297</v>
      </c>
      <c r="G37" s="44">
        <v>1121.3166762035146</v>
      </c>
      <c r="H37" s="44">
        <v>90.292784238345007</v>
      </c>
      <c r="I37" s="44">
        <v>64.969492933096745</v>
      </c>
      <c r="J37" s="44">
        <v>88.885466034140876</v>
      </c>
      <c r="K37" s="44">
        <v>68.864361752880455</v>
      </c>
      <c r="L37" s="44">
        <v>11.138720753055964</v>
      </c>
      <c r="M37" s="44">
        <v>108.20358861192997</v>
      </c>
      <c r="N37" s="44">
        <v>53.096666505570255</v>
      </c>
      <c r="O37" s="44">
        <v>169.40613929331082</v>
      </c>
      <c r="P37" s="44">
        <v>58.675165155427784</v>
      </c>
      <c r="Q37" s="44">
        <v>267.23998106579387</v>
      </c>
      <c r="R37" s="44">
        <v>195.3491355749093</v>
      </c>
      <c r="S37" s="44">
        <v>864.80436008911624</v>
      </c>
      <c r="T37" s="44">
        <v>141.1152854905674</v>
      </c>
      <c r="U37" s="44">
        <v>451.42859952882242</v>
      </c>
      <c r="V37" s="44">
        <v>61.218077777866952</v>
      </c>
      <c r="W37" s="44">
        <v>62.532127533393584</v>
      </c>
      <c r="X37" s="44">
        <v>8.7739333552926908</v>
      </c>
      <c r="Y37" s="45">
        <f t="shared" si="2"/>
        <v>6353.0186249653698</v>
      </c>
      <c r="Z37" s="46">
        <f>F37/Y37*100</f>
        <v>28.774735546488888</v>
      </c>
    </row>
    <row r="38" spans="1:26">
      <c r="A38" s="36">
        <v>5</v>
      </c>
      <c r="B38" s="34" t="s">
        <v>27</v>
      </c>
      <c r="C38" s="34" t="s">
        <v>125</v>
      </c>
      <c r="D38" s="44">
        <v>421.22321887135115</v>
      </c>
      <c r="E38" s="44">
        <v>36.655685018719055</v>
      </c>
      <c r="F38" s="44">
        <v>422.80405158376277</v>
      </c>
      <c r="G38" s="43">
        <v>4881.6173132025397</v>
      </c>
      <c r="H38" s="44">
        <v>622.93298884682042</v>
      </c>
      <c r="I38" s="44">
        <v>67.809447567758895</v>
      </c>
      <c r="J38" s="44">
        <v>627.1223092205181</v>
      </c>
      <c r="K38" s="44">
        <v>3.5522299697839586</v>
      </c>
      <c r="L38" s="44">
        <v>21.618474831977554</v>
      </c>
      <c r="M38" s="44">
        <v>288.88688674479096</v>
      </c>
      <c r="N38" s="44">
        <v>87.618494460205739</v>
      </c>
      <c r="O38" s="44">
        <v>287.09541911333213</v>
      </c>
      <c r="P38" s="44">
        <v>2088.2242579403173</v>
      </c>
      <c r="Q38" s="44">
        <v>391.43395492298544</v>
      </c>
      <c r="R38" s="44">
        <v>372.73606123398281</v>
      </c>
      <c r="S38" s="44">
        <v>139.90853226752813</v>
      </c>
      <c r="T38" s="44">
        <v>57.358819513343924</v>
      </c>
      <c r="U38" s="44">
        <v>92.0247241745612</v>
      </c>
      <c r="V38" s="44">
        <v>35.043690068399528</v>
      </c>
      <c r="W38" s="44">
        <v>45.329411847592937</v>
      </c>
      <c r="X38" s="44">
        <v>47.056184285698677</v>
      </c>
      <c r="Y38" s="45">
        <f t="shared" si="2"/>
        <v>11038.052155685973</v>
      </c>
      <c r="Z38" s="46">
        <f>G38/Y38*100</f>
        <v>44.225351034311778</v>
      </c>
    </row>
    <row r="39" spans="1:26">
      <c r="A39" s="36">
        <v>6</v>
      </c>
      <c r="B39" s="34" t="s">
        <v>28</v>
      </c>
      <c r="C39" s="34" t="s">
        <v>125</v>
      </c>
      <c r="D39" s="44">
        <v>384.98519357706454</v>
      </c>
      <c r="E39" s="44">
        <v>36.911793304903533</v>
      </c>
      <c r="F39" s="44">
        <v>49.549435184094108</v>
      </c>
      <c r="G39" s="44">
        <v>563.22649866981624</v>
      </c>
      <c r="H39" s="43">
        <v>2694.8064282545402</v>
      </c>
      <c r="I39" s="44">
        <v>400.10295641656677</v>
      </c>
      <c r="J39" s="44">
        <v>966.82036391482677</v>
      </c>
      <c r="K39" s="44">
        <v>21.849984386314759</v>
      </c>
      <c r="L39" s="44">
        <v>101.61009624994198</v>
      </c>
      <c r="M39" s="44">
        <v>666.49043036650039</v>
      </c>
      <c r="N39" s="44">
        <v>967.87074232731084</v>
      </c>
      <c r="O39" s="44">
        <v>1233.7237778470994</v>
      </c>
      <c r="P39" s="44">
        <v>451.81705600255032</v>
      </c>
      <c r="Q39" s="44">
        <v>286.38497655503835</v>
      </c>
      <c r="R39" s="44">
        <v>213.32851793888599</v>
      </c>
      <c r="S39" s="44">
        <v>196.22204359600551</v>
      </c>
      <c r="T39" s="44">
        <v>47.015149875978757</v>
      </c>
      <c r="U39" s="44">
        <v>204.94388910601222</v>
      </c>
      <c r="V39" s="44">
        <v>13.556266889298135</v>
      </c>
      <c r="W39" s="44">
        <v>40.930054350063713</v>
      </c>
      <c r="X39" s="44">
        <v>14.856630916754177</v>
      </c>
      <c r="Y39" s="45">
        <f t="shared" si="2"/>
        <v>9557.002285729568</v>
      </c>
      <c r="Z39" s="46">
        <f>H39/Y39*100</f>
        <v>28.197193509918918</v>
      </c>
    </row>
    <row r="40" spans="1:26">
      <c r="A40" s="36">
        <v>7</v>
      </c>
      <c r="B40" s="34" t="s">
        <v>29</v>
      </c>
      <c r="C40" s="34" t="s">
        <v>125</v>
      </c>
      <c r="D40" s="44">
        <v>69.188937392686725</v>
      </c>
      <c r="E40" s="44">
        <v>3.9634190447821056</v>
      </c>
      <c r="F40" s="44">
        <v>16.087649755077557</v>
      </c>
      <c r="G40" s="44">
        <v>42.52490165032745</v>
      </c>
      <c r="H40" s="44">
        <v>593.1120138229503</v>
      </c>
      <c r="I40" s="43">
        <v>1447.2148289415986</v>
      </c>
      <c r="J40" s="44">
        <v>895.38153642040379</v>
      </c>
      <c r="K40" s="44">
        <v>0.45100056590969578</v>
      </c>
      <c r="L40" s="44">
        <v>456.5875747792266</v>
      </c>
      <c r="M40" s="44">
        <v>471.21788122952279</v>
      </c>
      <c r="N40" s="44">
        <v>200.08318279712267</v>
      </c>
      <c r="O40" s="44">
        <v>127.72146334611577</v>
      </c>
      <c r="P40" s="44">
        <v>12.948987588368574</v>
      </c>
      <c r="Q40" s="44">
        <v>31.427114378893467</v>
      </c>
      <c r="R40" s="44">
        <v>15.895362888071102</v>
      </c>
      <c r="S40" s="44">
        <v>22.272124361106549</v>
      </c>
      <c r="T40" s="44">
        <v>5.8433652940835712</v>
      </c>
      <c r="U40" s="44">
        <v>12.019066458992537</v>
      </c>
      <c r="V40" s="44">
        <v>1.4027728310853764</v>
      </c>
      <c r="W40" s="44">
        <v>3.0079997304434061</v>
      </c>
      <c r="X40" s="44">
        <v>1.825996116095824</v>
      </c>
      <c r="Y40" s="45">
        <f t="shared" si="2"/>
        <v>4430.1771793928656</v>
      </c>
      <c r="Z40" s="46">
        <f>I40/Y40*100</f>
        <v>32.667199760618431</v>
      </c>
    </row>
    <row r="41" spans="1:26">
      <c r="A41" s="36">
        <v>8</v>
      </c>
      <c r="B41" s="34" t="s">
        <v>109</v>
      </c>
      <c r="C41" s="34" t="s">
        <v>125</v>
      </c>
      <c r="D41" s="44">
        <v>163.71823758563067</v>
      </c>
      <c r="E41" s="44">
        <v>4.1507084297114902</v>
      </c>
      <c r="F41" s="44">
        <v>13.507164977707291</v>
      </c>
      <c r="G41" s="44">
        <v>391.19256579428856</v>
      </c>
      <c r="H41" s="44">
        <v>400.96466739061424</v>
      </c>
      <c r="I41" s="44">
        <v>498.20035275291764</v>
      </c>
      <c r="J41" s="43">
        <v>3922.3211301494334</v>
      </c>
      <c r="K41" s="44">
        <v>2.6871777728795649</v>
      </c>
      <c r="L41" s="44">
        <v>167.41709515630745</v>
      </c>
      <c r="M41" s="44">
        <v>278.56484668228239</v>
      </c>
      <c r="N41" s="44">
        <v>111.38551302227351</v>
      </c>
      <c r="O41" s="44">
        <v>354.54403290445651</v>
      </c>
      <c r="P41" s="44">
        <v>10.809326797647465</v>
      </c>
      <c r="Q41" s="44">
        <v>34.682673232758411</v>
      </c>
      <c r="R41" s="44">
        <v>88.049133382324086</v>
      </c>
      <c r="S41" s="44">
        <v>6.8965779379438654</v>
      </c>
      <c r="T41" s="44">
        <v>24.98797037657307</v>
      </c>
      <c r="U41" s="44">
        <v>32.870754339264792</v>
      </c>
      <c r="V41" s="44">
        <v>4.6925466128196929</v>
      </c>
      <c r="W41" s="44">
        <v>8.3667673297713083</v>
      </c>
      <c r="X41" s="44">
        <v>23.09909542695112</v>
      </c>
      <c r="Y41" s="45">
        <f t="shared" si="2"/>
        <v>6543.1083380545551</v>
      </c>
      <c r="Z41" s="46">
        <f>J41/Y41*100</f>
        <v>59.945838086423109</v>
      </c>
    </row>
    <row r="42" spans="1:26">
      <c r="A42" s="36">
        <v>9</v>
      </c>
      <c r="B42" s="34" t="s">
        <v>110</v>
      </c>
      <c r="C42" s="34" t="s">
        <v>125</v>
      </c>
      <c r="D42" s="44">
        <v>1324.2739866624784</v>
      </c>
      <c r="E42" s="44">
        <v>5.4667662255503222E-2</v>
      </c>
      <c r="F42" s="44">
        <v>0.77980620598894601</v>
      </c>
      <c r="G42" s="44">
        <v>156.64237419755398</v>
      </c>
      <c r="H42" s="44">
        <v>0.79478182791266472</v>
      </c>
      <c r="I42" s="44">
        <v>0.77578258606142747</v>
      </c>
      <c r="J42" s="44">
        <v>8.2040348389915287</v>
      </c>
      <c r="K42" s="43">
        <v>433.7935665705154</v>
      </c>
      <c r="L42" s="44">
        <v>1.0133060846124491</v>
      </c>
      <c r="M42" s="44">
        <v>252.87828690701042</v>
      </c>
      <c r="N42" s="44">
        <v>0.1068008585530251</v>
      </c>
      <c r="O42" s="44">
        <v>0.93525785872103573</v>
      </c>
      <c r="P42" s="44">
        <v>3.538875448276976</v>
      </c>
      <c r="Q42" s="44">
        <v>0.21710837811258982</v>
      </c>
      <c r="R42" s="44">
        <v>471.17917883949224</v>
      </c>
      <c r="S42" s="44"/>
      <c r="T42" s="44">
        <v>18.879054577348764</v>
      </c>
      <c r="U42" s="44">
        <v>102.68136445994848</v>
      </c>
      <c r="V42" s="44">
        <v>6.605195928759449E-3</v>
      </c>
      <c r="W42" s="44">
        <v>67.809066503752845</v>
      </c>
      <c r="X42" s="44">
        <v>267.97086830153938</v>
      </c>
      <c r="Y42" s="45">
        <f t="shared" si="2"/>
        <v>3112.5347739650542</v>
      </c>
      <c r="Z42" s="46">
        <f>K42/Y42*100</f>
        <v>13.93698699204913</v>
      </c>
    </row>
    <row r="43" spans="1:26">
      <c r="A43" s="36">
        <v>10</v>
      </c>
      <c r="B43" s="34" t="s">
        <v>30</v>
      </c>
      <c r="C43" s="34" t="s">
        <v>125</v>
      </c>
      <c r="D43" s="44">
        <v>16.725898222115962</v>
      </c>
      <c r="E43" s="44">
        <v>11.15806166387758</v>
      </c>
      <c r="F43" s="44">
        <v>0.59039704935893411</v>
      </c>
      <c r="G43" s="44">
        <v>13.213557618351702</v>
      </c>
      <c r="H43" s="44">
        <v>21.70342906186136</v>
      </c>
      <c r="I43" s="44">
        <v>243.94874969380589</v>
      </c>
      <c r="J43" s="44">
        <v>360.86392138217957</v>
      </c>
      <c r="K43" s="44">
        <v>3.9623874911511376</v>
      </c>
      <c r="L43" s="43">
        <v>1525.8837076103355</v>
      </c>
      <c r="M43" s="44">
        <v>373.16939733677816</v>
      </c>
      <c r="N43" s="44">
        <v>250.19026392049471</v>
      </c>
      <c r="O43" s="44">
        <v>185.4166020300236</v>
      </c>
      <c r="P43" s="44">
        <v>13.142391515467498</v>
      </c>
      <c r="Q43" s="44">
        <v>14.799401407333697</v>
      </c>
      <c r="R43" s="44">
        <v>9.6066822309624094</v>
      </c>
      <c r="S43" s="44">
        <v>4.453984673748983</v>
      </c>
      <c r="T43" s="44">
        <v>3.6036203599521359</v>
      </c>
      <c r="U43" s="44">
        <v>2.9763741912547714</v>
      </c>
      <c r="V43" s="44">
        <v>0.24946035097916397</v>
      </c>
      <c r="W43" s="44">
        <v>26.040191987363741</v>
      </c>
      <c r="X43" s="44">
        <v>0.69150406578520451</v>
      </c>
      <c r="Y43" s="45">
        <f t="shared" si="2"/>
        <v>3082.3899838631814</v>
      </c>
      <c r="Z43" s="46">
        <f>L43/Y43*100</f>
        <v>49.503265829391729</v>
      </c>
    </row>
    <row r="44" spans="1:26">
      <c r="A44" s="36">
        <v>12</v>
      </c>
      <c r="B44" s="34" t="s">
        <v>31</v>
      </c>
      <c r="C44" s="34" t="s">
        <v>125</v>
      </c>
      <c r="D44" s="44">
        <v>1867.8811606426493</v>
      </c>
      <c r="E44" s="44">
        <v>190.34282274810431</v>
      </c>
      <c r="F44" s="44">
        <v>197.20769501124047</v>
      </c>
      <c r="G44" s="44">
        <v>769.26178220596773</v>
      </c>
      <c r="H44" s="44">
        <v>930.12365741836834</v>
      </c>
      <c r="I44" s="135">
        <v>1157.290375952419</v>
      </c>
      <c r="J44" s="44">
        <v>662.13020330173788</v>
      </c>
      <c r="K44" s="44">
        <v>48.078564899814303</v>
      </c>
      <c r="L44" s="44">
        <v>1150.8290419187881</v>
      </c>
      <c r="M44" s="43">
        <v>19389.095106078668</v>
      </c>
      <c r="N44" s="44">
        <v>1525.2041031269707</v>
      </c>
      <c r="O44" s="44">
        <v>3235.979590614128</v>
      </c>
      <c r="P44" s="44">
        <v>270.45990548486424</v>
      </c>
      <c r="Q44" s="44">
        <v>534.93644415718632</v>
      </c>
      <c r="R44" s="44">
        <v>365.2619546062777</v>
      </c>
      <c r="S44" s="44">
        <v>382.83588780058</v>
      </c>
      <c r="T44" s="44">
        <v>96.382223218256755</v>
      </c>
      <c r="U44" s="44">
        <v>107.58538332298691</v>
      </c>
      <c r="V44" s="44">
        <v>118.61585994126109</v>
      </c>
      <c r="W44" s="44">
        <v>71.61752957093519</v>
      </c>
      <c r="X44" s="44">
        <v>39.551030944929302</v>
      </c>
      <c r="Y44" s="45">
        <f t="shared" si="2"/>
        <v>33110.670322966129</v>
      </c>
      <c r="Z44" s="46">
        <f>M44/Y44*100</f>
        <v>58.5584493365876</v>
      </c>
    </row>
    <row r="45" spans="1:26">
      <c r="A45" s="36">
        <v>13</v>
      </c>
      <c r="B45" s="34" t="s">
        <v>32</v>
      </c>
      <c r="C45" s="34" t="s">
        <v>125</v>
      </c>
      <c r="D45" s="44">
        <v>309.00120609810659</v>
      </c>
      <c r="E45" s="44">
        <v>25.194381643906766</v>
      </c>
      <c r="F45" s="44">
        <v>91.736992224234953</v>
      </c>
      <c r="G45" s="44">
        <v>56.036068791080183</v>
      </c>
      <c r="H45" s="44">
        <v>369.78985375694793</v>
      </c>
      <c r="I45" s="44">
        <v>199.30857789024031</v>
      </c>
      <c r="J45" s="44">
        <v>211.7291214777706</v>
      </c>
      <c r="K45" s="44">
        <v>13.556293652825154</v>
      </c>
      <c r="L45" s="44">
        <v>205.19092735085701</v>
      </c>
      <c r="M45" s="44">
        <v>1185.563649131743</v>
      </c>
      <c r="N45" s="43">
        <v>2992.815390051368</v>
      </c>
      <c r="O45" s="44">
        <v>1153.715355994314</v>
      </c>
      <c r="P45" s="44">
        <v>31.09554560645541</v>
      </c>
      <c r="Q45" s="44">
        <v>126.54353465503391</v>
      </c>
      <c r="R45" s="44">
        <v>84.77958709345836</v>
      </c>
      <c r="S45" s="44">
        <v>73.536591358022307</v>
      </c>
      <c r="T45" s="44">
        <v>14.808136647481128</v>
      </c>
      <c r="U45" s="44">
        <v>11.324281087331471</v>
      </c>
      <c r="V45" s="44">
        <v>1.4070625096194769</v>
      </c>
      <c r="W45" s="44">
        <v>9.8909799664261904</v>
      </c>
      <c r="X45" s="44">
        <v>2.7860467435259029</v>
      </c>
      <c r="Y45" s="45">
        <f t="shared" si="2"/>
        <v>7169.8095837307492</v>
      </c>
      <c r="Z45" s="46">
        <f>N45/Y45*100</f>
        <v>41.741908974018834</v>
      </c>
    </row>
    <row r="46" spans="1:26">
      <c r="A46" s="36">
        <v>14</v>
      </c>
      <c r="B46" s="34" t="s">
        <v>33</v>
      </c>
      <c r="C46" s="34" t="s">
        <v>125</v>
      </c>
      <c r="D46" s="44">
        <v>1639.278293934437</v>
      </c>
      <c r="E46" s="44">
        <v>224.27386822389226</v>
      </c>
      <c r="F46" s="44">
        <v>181.76437611418967</v>
      </c>
      <c r="G46" s="44">
        <v>663.10789175063383</v>
      </c>
      <c r="H46" s="44">
        <v>1090.7066907295498</v>
      </c>
      <c r="I46" s="44">
        <v>356.97247418794609</v>
      </c>
      <c r="J46" s="44">
        <v>340.61910727545427</v>
      </c>
      <c r="K46" s="44">
        <v>57.588750932422769</v>
      </c>
      <c r="L46" s="44">
        <v>466.75406449248123</v>
      </c>
      <c r="M46" s="44">
        <v>1924.1216747694771</v>
      </c>
      <c r="N46" s="44">
        <v>3981.1908606900088</v>
      </c>
      <c r="O46" s="43">
        <v>18660.558886008246</v>
      </c>
      <c r="P46" s="44">
        <v>1567.9369902532403</v>
      </c>
      <c r="Q46" s="44">
        <v>895.13433599943016</v>
      </c>
      <c r="R46" s="44">
        <v>389.92677144468371</v>
      </c>
      <c r="S46" s="44">
        <v>496.36836774258137</v>
      </c>
      <c r="T46" s="44">
        <v>447.5432925857217</v>
      </c>
      <c r="U46" s="44">
        <v>130.02181930509698</v>
      </c>
      <c r="V46" s="44">
        <v>81.006263352435752</v>
      </c>
      <c r="W46" s="44">
        <v>142.198432233669</v>
      </c>
      <c r="X46" s="44">
        <v>330.87184056623028</v>
      </c>
      <c r="Y46" s="45">
        <f t="shared" si="2"/>
        <v>34067.945052591836</v>
      </c>
      <c r="Z46" s="46">
        <f>O46/Y46*100</f>
        <v>54.774536172350032</v>
      </c>
    </row>
    <row r="47" spans="1:26">
      <c r="A47" s="36">
        <v>17</v>
      </c>
      <c r="B47" s="34" t="s">
        <v>34</v>
      </c>
      <c r="C47" s="34" t="s">
        <v>125</v>
      </c>
      <c r="D47" s="44">
        <v>110.34174581593854</v>
      </c>
      <c r="E47" s="44">
        <v>10.328062595964967</v>
      </c>
      <c r="F47" s="44">
        <v>8.5280983572732083</v>
      </c>
      <c r="G47" s="44">
        <v>31.521423411411607</v>
      </c>
      <c r="H47" s="44">
        <v>38.183993431413967</v>
      </c>
      <c r="I47" s="44">
        <v>128.94080960262596</v>
      </c>
      <c r="J47" s="44">
        <v>78.041635309487702</v>
      </c>
      <c r="K47" s="44">
        <v>0.73739785424712423</v>
      </c>
      <c r="L47" s="44">
        <v>28.086476083377665</v>
      </c>
      <c r="M47" s="44">
        <v>252.79780654760788</v>
      </c>
      <c r="N47" s="44">
        <v>236.14662212924873</v>
      </c>
      <c r="O47" s="44">
        <v>1469.2242273035724</v>
      </c>
      <c r="P47" s="43">
        <v>6235.0327836687256</v>
      </c>
      <c r="Q47" s="44">
        <v>673.67821580025418</v>
      </c>
      <c r="R47" s="44">
        <v>51.245560131857829</v>
      </c>
      <c r="S47" s="44">
        <v>293.50676559508327</v>
      </c>
      <c r="T47" s="44">
        <v>111.25409872095761</v>
      </c>
      <c r="U47" s="44">
        <v>11.551449855833507</v>
      </c>
      <c r="V47" s="44">
        <v>11.459326046422493</v>
      </c>
      <c r="W47" s="44">
        <v>5.7974211229095802</v>
      </c>
      <c r="X47" s="44">
        <v>3.0928202324232776</v>
      </c>
      <c r="Y47" s="45">
        <f t="shared" si="2"/>
        <v>9789.4967396166358</v>
      </c>
      <c r="Z47" s="46">
        <f>P47/Y47*100</f>
        <v>63.691045101802587</v>
      </c>
    </row>
    <row r="48" spans="1:26">
      <c r="A48" s="36">
        <v>18</v>
      </c>
      <c r="B48" s="34" t="s">
        <v>35</v>
      </c>
      <c r="C48" s="34" t="s">
        <v>125</v>
      </c>
      <c r="D48" s="44">
        <v>671.81507533000092</v>
      </c>
      <c r="E48" s="44">
        <v>47.824666552434522</v>
      </c>
      <c r="F48" s="44">
        <v>145.4294869508083</v>
      </c>
      <c r="G48" s="44">
        <v>350.06823856407368</v>
      </c>
      <c r="H48" s="44">
        <v>112.43080092881853</v>
      </c>
      <c r="I48" s="44">
        <v>58.454714210332568</v>
      </c>
      <c r="J48" s="44">
        <v>53.512713147559516</v>
      </c>
      <c r="K48" s="44">
        <v>1.9242695374928049</v>
      </c>
      <c r="L48" s="44">
        <v>14.774128502559877</v>
      </c>
      <c r="M48" s="44">
        <v>194.28530083772881</v>
      </c>
      <c r="N48" s="44">
        <v>79.88121401603766</v>
      </c>
      <c r="O48" s="44">
        <v>854.34511940083928</v>
      </c>
      <c r="P48" s="44">
        <v>1174.0456328985858</v>
      </c>
      <c r="Q48" s="43">
        <v>2276.9698858740421</v>
      </c>
      <c r="R48" s="44">
        <v>345.19537505246154</v>
      </c>
      <c r="S48" s="44">
        <v>561.84505179241557</v>
      </c>
      <c r="T48" s="44">
        <v>198.17676890286984</v>
      </c>
      <c r="U48" s="44">
        <v>180.70174661266935</v>
      </c>
      <c r="V48" s="44">
        <v>22.744454085546881</v>
      </c>
      <c r="W48" s="44">
        <v>57.478348255376346</v>
      </c>
      <c r="X48" s="44">
        <v>39.395157210524921</v>
      </c>
      <c r="Y48" s="45">
        <f t="shared" si="2"/>
        <v>7441.2981486631797</v>
      </c>
      <c r="Z48" s="46">
        <f>Q48/Y48*100</f>
        <v>30.599094948011146</v>
      </c>
    </row>
    <row r="49" spans="1:26">
      <c r="A49" s="36">
        <v>19</v>
      </c>
      <c r="B49" s="34" t="s">
        <v>36</v>
      </c>
      <c r="C49" s="34" t="s">
        <v>125</v>
      </c>
      <c r="D49" s="44">
        <v>1820.1375843025151</v>
      </c>
      <c r="E49" s="44">
        <v>703.80141598033197</v>
      </c>
      <c r="F49" s="44">
        <v>799.56912205480535</v>
      </c>
      <c r="G49" s="44">
        <v>573.83841305814553</v>
      </c>
      <c r="H49" s="44">
        <v>103.36962873327157</v>
      </c>
      <c r="I49" s="44">
        <v>192.19064663154279</v>
      </c>
      <c r="J49" s="44">
        <v>89.371922155571511</v>
      </c>
      <c r="K49" s="44">
        <v>87.276396233282668</v>
      </c>
      <c r="L49" s="44">
        <v>8.9444259478653851</v>
      </c>
      <c r="M49" s="44">
        <v>1208.4670323118564</v>
      </c>
      <c r="N49" s="44">
        <v>50.189110685850039</v>
      </c>
      <c r="O49" s="44">
        <v>825.79057171078637</v>
      </c>
      <c r="P49" s="44">
        <v>338.18111551606097</v>
      </c>
      <c r="Q49" s="44">
        <v>542.19314361937393</v>
      </c>
      <c r="R49" s="43">
        <v>1760.6673118393574</v>
      </c>
      <c r="S49" s="44">
        <v>1082.7598165994445</v>
      </c>
      <c r="T49" s="44">
        <v>668.9910742385141</v>
      </c>
      <c r="U49" s="44">
        <v>96.274769573092044</v>
      </c>
      <c r="V49" s="44">
        <v>33.436656625847789</v>
      </c>
      <c r="W49" s="44">
        <v>297.64711911630047</v>
      </c>
      <c r="X49" s="44">
        <v>153.47982387914678</v>
      </c>
      <c r="Y49" s="45">
        <f t="shared" si="2"/>
        <v>11436.577100812961</v>
      </c>
      <c r="Z49" s="46">
        <f>R49/Y49*100</f>
        <v>15.395054799343781</v>
      </c>
    </row>
    <row r="50" spans="1:26">
      <c r="A50" s="36">
        <v>20</v>
      </c>
      <c r="B50" s="34" t="s">
        <v>37</v>
      </c>
      <c r="C50" s="34" t="s">
        <v>125</v>
      </c>
      <c r="D50" s="44">
        <v>546.34795736484671</v>
      </c>
      <c r="E50" s="44">
        <v>1394.4147251063894</v>
      </c>
      <c r="F50" s="44">
        <v>136.19031821415939</v>
      </c>
      <c r="G50" s="44">
        <v>372.17112156503578</v>
      </c>
      <c r="H50" s="44">
        <v>112.97231503140399</v>
      </c>
      <c r="I50" s="44">
        <v>38.89074570949397</v>
      </c>
      <c r="J50" s="44">
        <v>96.532788665079352</v>
      </c>
      <c r="K50" s="44">
        <v>6.0050790295784093</v>
      </c>
      <c r="L50" s="44">
        <v>19.704254095317623</v>
      </c>
      <c r="M50" s="44">
        <v>192.3371977094568</v>
      </c>
      <c r="N50" s="44">
        <v>72.549582749860193</v>
      </c>
      <c r="O50" s="44">
        <v>437.78056273907237</v>
      </c>
      <c r="P50" s="44">
        <v>264.81084897918754</v>
      </c>
      <c r="Q50" s="44">
        <v>691.1469982039323</v>
      </c>
      <c r="R50" s="44">
        <v>593.90551425143826</v>
      </c>
      <c r="S50" s="43">
        <v>5525.2687768128344</v>
      </c>
      <c r="T50" s="44">
        <v>1369.7222618452001</v>
      </c>
      <c r="U50" s="44">
        <v>516.13186541699554</v>
      </c>
      <c r="V50" s="44">
        <v>639.22483771290979</v>
      </c>
      <c r="W50" s="44">
        <v>772.31738596757157</v>
      </c>
      <c r="X50" s="44">
        <v>341.84891932661748</v>
      </c>
      <c r="Y50" s="45">
        <f t="shared" si="2"/>
        <v>14140.274056496379</v>
      </c>
      <c r="Z50" s="46">
        <f>S50/Y50*100</f>
        <v>39.074693706338699</v>
      </c>
    </row>
    <row r="51" spans="1:26">
      <c r="A51" s="36">
        <v>21</v>
      </c>
      <c r="B51" s="34" t="s">
        <v>38</v>
      </c>
      <c r="C51" s="34" t="s">
        <v>125</v>
      </c>
      <c r="D51" s="44">
        <v>385.46750020183322</v>
      </c>
      <c r="E51" s="44">
        <v>685.24285997038328</v>
      </c>
      <c r="F51" s="44">
        <v>24.135649326034422</v>
      </c>
      <c r="G51" s="44">
        <v>99.579701183953418</v>
      </c>
      <c r="H51" s="44">
        <v>29.284487751705939</v>
      </c>
      <c r="I51" s="44">
        <v>11.403683664107319</v>
      </c>
      <c r="J51" s="44">
        <v>95.829210718850646</v>
      </c>
      <c r="K51" s="44">
        <v>2.4897905078136326</v>
      </c>
      <c r="L51" s="44">
        <v>7.4269338662647852</v>
      </c>
      <c r="M51" s="44">
        <v>16.619372032213967</v>
      </c>
      <c r="N51" s="44">
        <v>13.363454874798212</v>
      </c>
      <c r="O51" s="44">
        <v>171.52044456912583</v>
      </c>
      <c r="P51" s="44">
        <v>86.339875020801784</v>
      </c>
      <c r="Q51" s="44">
        <v>243.66967667724077</v>
      </c>
      <c r="R51" s="44">
        <v>147.97966848809486</v>
      </c>
      <c r="S51" s="44">
        <v>1066.3752831223194</v>
      </c>
      <c r="T51" s="43">
        <v>4333.5049002694104</v>
      </c>
      <c r="U51" s="44">
        <v>620.6198170139005</v>
      </c>
      <c r="V51" s="44">
        <v>64.090559593493964</v>
      </c>
      <c r="W51" s="44">
        <v>30.033391474460327</v>
      </c>
      <c r="X51" s="44">
        <v>18.152613414722573</v>
      </c>
      <c r="Y51" s="45">
        <f t="shared" si="2"/>
        <v>8153.1288737415289</v>
      </c>
      <c r="Z51" s="46">
        <f>T51/Y51*100</f>
        <v>53.151433852912156</v>
      </c>
    </row>
    <row r="52" spans="1:26">
      <c r="A52" s="36">
        <v>22</v>
      </c>
      <c r="B52" s="34" t="s">
        <v>39</v>
      </c>
      <c r="C52" s="34" t="s">
        <v>125</v>
      </c>
      <c r="D52" s="44">
        <v>28.154819022537453</v>
      </c>
      <c r="E52" s="44">
        <v>64.386376521178917</v>
      </c>
      <c r="F52" s="44">
        <v>8.5060325083106303</v>
      </c>
      <c r="G52" s="44">
        <v>73.359468057079766</v>
      </c>
      <c r="H52" s="44">
        <v>16.558893051477053</v>
      </c>
      <c r="I52" s="44">
        <v>7.8441998423542367</v>
      </c>
      <c r="J52" s="44">
        <v>13.426491164476635</v>
      </c>
      <c r="K52" s="44">
        <v>0.11766450059504228</v>
      </c>
      <c r="L52" s="44">
        <v>6.1848762101561768E-2</v>
      </c>
      <c r="M52" s="44">
        <v>47.054860190466997</v>
      </c>
      <c r="N52" s="44">
        <v>9.2382594583257696</v>
      </c>
      <c r="O52" s="44">
        <v>84.589610511502116</v>
      </c>
      <c r="P52" s="44">
        <v>48.299065736381102</v>
      </c>
      <c r="Q52" s="44">
        <v>21.651869082592935</v>
      </c>
      <c r="R52" s="44">
        <v>8.9052584041413638</v>
      </c>
      <c r="S52" s="44">
        <v>47.755851473711736</v>
      </c>
      <c r="T52" s="44">
        <v>904.07765316834934</v>
      </c>
      <c r="U52" s="43">
        <v>8586.3486946931898</v>
      </c>
      <c r="V52" s="44">
        <v>445.52032369763799</v>
      </c>
      <c r="W52" s="44">
        <v>589.58584829136703</v>
      </c>
      <c r="X52" s="44">
        <v>146.44167002082295</v>
      </c>
      <c r="Y52" s="45">
        <f t="shared" si="2"/>
        <v>11151.884758158598</v>
      </c>
      <c r="Z52" s="46">
        <f>U52/Y52*100</f>
        <v>76.994596706278813</v>
      </c>
    </row>
    <row r="53" spans="1:26">
      <c r="A53" s="36">
        <v>23</v>
      </c>
      <c r="B53" s="34" t="s">
        <v>111</v>
      </c>
      <c r="C53" s="34" t="s">
        <v>125</v>
      </c>
      <c r="D53" s="44">
        <v>93.567189409999784</v>
      </c>
      <c r="E53" s="44">
        <v>222.19206119278837</v>
      </c>
      <c r="F53" s="44">
        <v>1.366401544091385</v>
      </c>
      <c r="G53" s="44">
        <v>9.2373582991023575</v>
      </c>
      <c r="H53" s="44">
        <v>14.819109386172313</v>
      </c>
      <c r="I53" s="44">
        <v>11.502421570843275</v>
      </c>
      <c r="J53" s="44">
        <v>4.1749577558492836</v>
      </c>
      <c r="K53" s="44">
        <v>4.5347729693110201</v>
      </c>
      <c r="L53" s="44">
        <v>1.8526435303228708</v>
      </c>
      <c r="M53" s="44">
        <v>7.9016303941348198</v>
      </c>
      <c r="N53" s="44">
        <v>4.7169757126706058</v>
      </c>
      <c r="O53" s="44">
        <v>39.547174856706711</v>
      </c>
      <c r="P53" s="44">
        <v>1.9958748615703119</v>
      </c>
      <c r="Q53" s="44">
        <v>33.032374080731721</v>
      </c>
      <c r="R53" s="44">
        <v>4.3522425832665741</v>
      </c>
      <c r="S53" s="44">
        <v>289.34807743415996</v>
      </c>
      <c r="T53" s="44">
        <v>477.34093425142936</v>
      </c>
      <c r="U53" s="44">
        <v>3438.9061196039152</v>
      </c>
      <c r="V53" s="43">
        <v>3115.2110465813807</v>
      </c>
      <c r="W53" s="44">
        <v>141.26664530175896</v>
      </c>
      <c r="X53" s="44">
        <v>17.880626226176016</v>
      </c>
      <c r="Y53" s="45">
        <f t="shared" si="2"/>
        <v>7934.7466375463819</v>
      </c>
      <c r="Z53" s="46">
        <f>V53/Y53*100</f>
        <v>39.260371992730448</v>
      </c>
    </row>
    <row r="54" spans="1:26">
      <c r="A54" s="36">
        <v>24</v>
      </c>
      <c r="B54" s="34" t="s">
        <v>40</v>
      </c>
      <c r="C54" s="34" t="s">
        <v>125</v>
      </c>
      <c r="D54" s="44">
        <v>52.412291642702073</v>
      </c>
      <c r="E54" s="44">
        <v>9.3623121231235675</v>
      </c>
      <c r="F54" s="44">
        <v>10.235944861150537</v>
      </c>
      <c r="G54" s="44">
        <v>160.18767412416867</v>
      </c>
      <c r="H54" s="44">
        <v>144.79385298232486</v>
      </c>
      <c r="I54" s="44">
        <v>8.972597462002641</v>
      </c>
      <c r="J54" s="44">
        <v>11.121745256679201</v>
      </c>
      <c r="K54" s="44">
        <v>0.70614221014872802</v>
      </c>
      <c r="L54" s="44">
        <v>4.2443099750261499</v>
      </c>
      <c r="M54" s="44">
        <v>397.95693742729475</v>
      </c>
      <c r="N54" s="44">
        <v>106.06401976583656</v>
      </c>
      <c r="O54" s="44">
        <v>121.0328657090499</v>
      </c>
      <c r="P54" s="44">
        <v>15.229375231523564</v>
      </c>
      <c r="Q54" s="44">
        <v>31.934388586392039</v>
      </c>
      <c r="R54" s="44">
        <v>12.402459242062548</v>
      </c>
      <c r="S54" s="44">
        <v>18.739770952297167</v>
      </c>
      <c r="T54" s="44">
        <v>82.570134722662289</v>
      </c>
      <c r="U54" s="44">
        <v>1223.7924076774891</v>
      </c>
      <c r="V54" s="44">
        <v>88.634715910878086</v>
      </c>
      <c r="W54" s="43">
        <v>8417.7179933156549</v>
      </c>
      <c r="X54" s="44">
        <v>1405.4474480245856</v>
      </c>
      <c r="Y54" s="45">
        <f t="shared" si="2"/>
        <v>12323.559387203053</v>
      </c>
      <c r="Z54" s="46">
        <f>W54/Y54*100</f>
        <v>68.305898716702941</v>
      </c>
    </row>
    <row r="55" spans="1:26">
      <c r="A55" s="36">
        <v>25</v>
      </c>
      <c r="B55" s="34" t="s">
        <v>41</v>
      </c>
      <c r="C55" s="34" t="s">
        <v>125</v>
      </c>
      <c r="D55" s="44">
        <v>321.44008573610029</v>
      </c>
      <c r="E55" s="44">
        <v>3.5335708890511963</v>
      </c>
      <c r="F55" s="44">
        <v>1433.6133274881824</v>
      </c>
      <c r="G55" s="44">
        <v>21.769051709086714</v>
      </c>
      <c r="H55" s="44">
        <v>29.305030195967525</v>
      </c>
      <c r="I55" s="44">
        <v>31.410179295758013</v>
      </c>
      <c r="J55" s="44">
        <v>17.595601545289181</v>
      </c>
      <c r="K55" s="44">
        <v>4.5159224927573822</v>
      </c>
      <c r="L55" s="44">
        <v>1.6146954470861672</v>
      </c>
      <c r="M55" s="44">
        <v>232.66308773325187</v>
      </c>
      <c r="N55" s="44">
        <v>54.478349942158459</v>
      </c>
      <c r="O55" s="44">
        <v>131.89445313626172</v>
      </c>
      <c r="P55" s="44">
        <v>0.64398054702436125</v>
      </c>
      <c r="Q55" s="44">
        <v>8.3175053214694543</v>
      </c>
      <c r="R55" s="44">
        <v>5.659562820034977</v>
      </c>
      <c r="S55" s="44">
        <v>11.763025793568547</v>
      </c>
      <c r="T55" s="44">
        <v>82.73815446305305</v>
      </c>
      <c r="U55" s="44">
        <v>91.45268844716054</v>
      </c>
      <c r="V55" s="44">
        <v>16.922724499308838</v>
      </c>
      <c r="W55" s="44">
        <v>352.56621688406364</v>
      </c>
      <c r="X55" s="43">
        <v>9496.1454784469697</v>
      </c>
      <c r="Y55" s="45">
        <f t="shared" si="2"/>
        <v>12350.042692833604</v>
      </c>
      <c r="Z55" s="46">
        <f>X55/Y55*100</f>
        <v>76.891600414930764</v>
      </c>
    </row>
    <row r="56" spans="1:26">
      <c r="A56" s="39" t="s">
        <v>0</v>
      </c>
      <c r="B56" s="31"/>
      <c r="C56" s="34" t="s">
        <v>125</v>
      </c>
      <c r="D56" s="45">
        <f>SUM(D35:D55)</f>
        <v>22127.683620673572</v>
      </c>
      <c r="E56" s="45">
        <f t="shared" ref="E56" si="3">SUM(E35:E55)</f>
        <v>6911.3318616367933</v>
      </c>
      <c r="F56" s="45">
        <f t="shared" ref="F56" si="4">SUM(F35:F55)</f>
        <v>5984.0111901314194</v>
      </c>
      <c r="G56" s="45">
        <f t="shared" ref="G56" si="5">SUM(G35:G55)</f>
        <v>11053.813784402986</v>
      </c>
      <c r="H56" s="45">
        <f t="shared" ref="H56" si="6">SUM(H35:H55)</f>
        <v>7635.2520457827459</v>
      </c>
      <c r="I56" s="45">
        <f t="shared" ref="I56" si="7">SUM(I35:I55)</f>
        <v>5147.7932258819719</v>
      </c>
      <c r="J56" s="45">
        <f t="shared" ref="J56" si="8">SUM(J35:J55)</f>
        <v>8659.5419996585315</v>
      </c>
      <c r="K56" s="45">
        <f t="shared" ref="K56" si="9">SUM(K35:K55)</f>
        <v>968.19468580579223</v>
      </c>
      <c r="L56" s="45">
        <f t="shared" ref="L56" si="10">SUM(L35:L55)</f>
        <v>4213.1420818507058</v>
      </c>
      <c r="M56" s="45">
        <f t="shared" ref="M56" si="11">SUM(M35:M55)</f>
        <v>28271.456128621347</v>
      </c>
      <c r="N56" s="45">
        <f t="shared" ref="N56" si="12">SUM(N35:N55)</f>
        <v>10897.760364917187</v>
      </c>
      <c r="O56" s="45">
        <f t="shared" ref="O56" si="13">SUM(O35:O55)</f>
        <v>30542.897201063657</v>
      </c>
      <c r="P56" s="45">
        <f t="shared" ref="P56" si="14">SUM(P35:P55)</f>
        <v>13007.325103029567</v>
      </c>
      <c r="Q56" s="45">
        <f t="shared" ref="Q56" si="15">SUM(Q35:Q55)</f>
        <v>7423.2865350709408</v>
      </c>
      <c r="R56" s="45">
        <f t="shared" ref="R56" si="16">SUM(R35:R55)</f>
        <v>6019.0628667027777</v>
      </c>
      <c r="S56" s="45">
        <f t="shared" ref="S56" si="17">SUM(S35:S55)</f>
        <v>11727.950001649206</v>
      </c>
      <c r="T56" s="45">
        <f t="shared" ref="T56" si="18">SUM(T35:T55)</f>
        <v>11284.755930334604</v>
      </c>
      <c r="U56" s="45">
        <f t="shared" ref="U56" si="19">SUM(U35:U55)</f>
        <v>16129.081196752531</v>
      </c>
      <c r="V56" s="45">
        <f t="shared" ref="V56" si="20">SUM(V35:V55)</f>
        <v>4944.8418610039707</v>
      </c>
      <c r="W56" s="45">
        <f t="shared" ref="W56" si="21">SUM(W35:W55)</f>
        <v>11525.014908850835</v>
      </c>
      <c r="X56" s="45">
        <f t="shared" ref="X56" si="22">SUM(X35:X55)</f>
        <v>12532.989486130984</v>
      </c>
      <c r="Y56" s="45">
        <f t="shared" si="2"/>
        <v>237007.18607995211</v>
      </c>
      <c r="Z56" s="46"/>
    </row>
    <row r="57" spans="1:26" ht="13.8" thickBot="1">
      <c r="A57" s="88" t="s">
        <v>128</v>
      </c>
      <c r="B57" s="83"/>
      <c r="C57" s="89" t="s">
        <v>124</v>
      </c>
      <c r="D57" s="143">
        <f>D35/D56*100</f>
        <v>45.333430527027154</v>
      </c>
      <c r="E57" s="143">
        <f>E36/E56*100</f>
        <v>27.766813651656307</v>
      </c>
      <c r="F57" s="143">
        <f>F37/F56*100</f>
        <v>30.549145890096881</v>
      </c>
      <c r="G57" s="143">
        <f>G38/G56*100</f>
        <v>44.162290123708594</v>
      </c>
      <c r="H57" s="143">
        <f>H39/H56*100</f>
        <v>35.294269424189991</v>
      </c>
      <c r="I57" s="143">
        <f>I40/I56*100</f>
        <v>28.113305360932539</v>
      </c>
      <c r="J57" s="143">
        <f>J41/J56*100</f>
        <v>45.294787302886235</v>
      </c>
      <c r="K57" s="143">
        <f>K42/K56*100</f>
        <v>44.804373844448989</v>
      </c>
      <c r="L57" s="143">
        <f>L43/L56*100</f>
        <v>36.217238297837348</v>
      </c>
      <c r="M57" s="143">
        <f>M44/M56*100</f>
        <v>68.581876426413046</v>
      </c>
      <c r="N57" s="143">
        <f>N45/N56*100</f>
        <v>27.46266471123776</v>
      </c>
      <c r="O57" s="143">
        <f>O46/O56*100</f>
        <v>61.096230534929049</v>
      </c>
      <c r="P57" s="143">
        <f>P47/P56*100</f>
        <v>47.934780858337348</v>
      </c>
      <c r="Q57" s="143">
        <f>Q48/Q56*100</f>
        <v>30.673339566196368</v>
      </c>
      <c r="R57" s="143">
        <f>R49/R56*100</f>
        <v>29.251518896393335</v>
      </c>
      <c r="S57" s="143">
        <f>S50/S56*100</f>
        <v>47.111974181641813</v>
      </c>
      <c r="T57" s="143">
        <f>T51/T56*100</f>
        <v>38.401405639802064</v>
      </c>
      <c r="U57" s="143">
        <f>U52/U56*100</f>
        <v>53.235200380924276</v>
      </c>
      <c r="V57" s="143">
        <f>V53/V56*100</f>
        <v>62.999204709630227</v>
      </c>
      <c r="W57" s="143">
        <f>W54/W56*100</f>
        <v>73.038673354349612</v>
      </c>
      <c r="X57" s="143">
        <f>X55/X56*100</f>
        <v>75.769196878010732</v>
      </c>
      <c r="Y57" s="144" t="s">
        <v>264</v>
      </c>
      <c r="Z57" s="143">
        <f>(D35+E36+F37+G38+H39+I40+J41+K42+L43+M44+N45+O46+P47+Q48+R49+S50+T51+U52+V53+W54+X55)/Y56*100</f>
        <v>50.409160259345576</v>
      </c>
    </row>
    <row r="58" spans="1:26" ht="13.8" thickBot="1"/>
    <row r="59" spans="1:26" ht="27" customHeight="1">
      <c r="A59" s="238" t="s">
        <v>406</v>
      </c>
      <c r="B59" s="79"/>
      <c r="C59" s="79"/>
      <c r="D59" s="254" t="s">
        <v>222</v>
      </c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80"/>
      <c r="Z59" s="256" t="s">
        <v>127</v>
      </c>
    </row>
    <row r="60" spans="1:26" ht="39.75" customHeight="1" thickBot="1">
      <c r="A60" s="255" t="s">
        <v>221</v>
      </c>
      <c r="B60" s="255"/>
      <c r="C60" s="109"/>
      <c r="D60" s="82">
        <v>1</v>
      </c>
      <c r="E60" s="82">
        <v>3</v>
      </c>
      <c r="F60" s="82">
        <v>4</v>
      </c>
      <c r="G60" s="82">
        <v>5</v>
      </c>
      <c r="H60" s="82">
        <v>6</v>
      </c>
      <c r="I60" s="82">
        <v>7</v>
      </c>
      <c r="J60" s="82">
        <v>8</v>
      </c>
      <c r="K60" s="82">
        <v>9</v>
      </c>
      <c r="L60" s="82">
        <v>10</v>
      </c>
      <c r="M60" s="82">
        <v>12</v>
      </c>
      <c r="N60" s="82">
        <v>13</v>
      </c>
      <c r="O60" s="82">
        <v>14</v>
      </c>
      <c r="P60" s="82">
        <v>17</v>
      </c>
      <c r="Q60" s="82">
        <v>18</v>
      </c>
      <c r="R60" s="82">
        <v>19</v>
      </c>
      <c r="S60" s="82">
        <v>20</v>
      </c>
      <c r="T60" s="82">
        <v>21</v>
      </c>
      <c r="U60" s="82">
        <v>22</v>
      </c>
      <c r="V60" s="82">
        <v>23</v>
      </c>
      <c r="W60" s="82">
        <v>24</v>
      </c>
      <c r="X60" s="82">
        <v>25</v>
      </c>
      <c r="Y60" s="83" t="s">
        <v>0</v>
      </c>
      <c r="Z60" s="257"/>
    </row>
    <row r="61" spans="1:26">
      <c r="A61" s="36">
        <v>1</v>
      </c>
      <c r="B61" s="34" t="s">
        <v>24</v>
      </c>
      <c r="C61" s="34" t="s">
        <v>125</v>
      </c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5">
        <f>SUM(D61:X61)</f>
        <v>0</v>
      </c>
      <c r="Z61" s="46" t="e">
        <f>D61/Y61*100</f>
        <v>#DIV/0!</v>
      </c>
    </row>
    <row r="62" spans="1:26">
      <c r="A62" s="36">
        <v>3</v>
      </c>
      <c r="B62" s="34" t="s">
        <v>25</v>
      </c>
      <c r="C62" s="34" t="s">
        <v>125</v>
      </c>
      <c r="D62" s="44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5">
        <f t="shared" ref="Y62:Y82" si="23">SUM(D62:X62)</f>
        <v>0</v>
      </c>
      <c r="Z62" s="46" t="e">
        <f>E62/Y62*100</f>
        <v>#DIV/0!</v>
      </c>
    </row>
    <row r="63" spans="1:26">
      <c r="A63" s="36">
        <v>4</v>
      </c>
      <c r="B63" s="34" t="s">
        <v>26</v>
      </c>
      <c r="C63" s="34" t="s">
        <v>125</v>
      </c>
      <c r="D63" s="44"/>
      <c r="E63" s="44"/>
      <c r="F63" s="43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5">
        <f t="shared" si="23"/>
        <v>0</v>
      </c>
      <c r="Z63" s="46" t="e">
        <f>F63/Y63*100</f>
        <v>#DIV/0!</v>
      </c>
    </row>
    <row r="64" spans="1:26">
      <c r="A64" s="36">
        <v>5</v>
      </c>
      <c r="B64" s="34" t="s">
        <v>27</v>
      </c>
      <c r="C64" s="34" t="s">
        <v>125</v>
      </c>
      <c r="D64" s="44"/>
      <c r="E64" s="44"/>
      <c r="F64" s="44"/>
      <c r="G64" s="43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5">
        <f t="shared" si="23"/>
        <v>0</v>
      </c>
      <c r="Z64" s="46" t="e">
        <f>G64/Y64*100</f>
        <v>#DIV/0!</v>
      </c>
    </row>
    <row r="65" spans="1:26">
      <c r="A65" s="36">
        <v>6</v>
      </c>
      <c r="B65" s="34" t="s">
        <v>28</v>
      </c>
      <c r="C65" s="34" t="s">
        <v>125</v>
      </c>
      <c r="D65" s="44"/>
      <c r="E65" s="44"/>
      <c r="F65" s="44"/>
      <c r="G65" s="44"/>
      <c r="H65" s="43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5">
        <f t="shared" si="23"/>
        <v>0</v>
      </c>
      <c r="Z65" s="46" t="e">
        <f>H65/Y65*100</f>
        <v>#DIV/0!</v>
      </c>
    </row>
    <row r="66" spans="1:26">
      <c r="A66" s="36">
        <v>7</v>
      </c>
      <c r="B66" s="34" t="s">
        <v>29</v>
      </c>
      <c r="C66" s="34" t="s">
        <v>125</v>
      </c>
      <c r="D66" s="44"/>
      <c r="E66" s="44"/>
      <c r="F66" s="44"/>
      <c r="G66" s="44"/>
      <c r="H66" s="44"/>
      <c r="I66" s="43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5">
        <f t="shared" si="23"/>
        <v>0</v>
      </c>
      <c r="Z66" s="46" t="e">
        <f>I66/Y66*100</f>
        <v>#DIV/0!</v>
      </c>
    </row>
    <row r="67" spans="1:26">
      <c r="A67" s="36">
        <v>8</v>
      </c>
      <c r="B67" s="34" t="s">
        <v>109</v>
      </c>
      <c r="C67" s="34" t="s">
        <v>125</v>
      </c>
      <c r="D67" s="44"/>
      <c r="E67" s="44"/>
      <c r="F67" s="44"/>
      <c r="G67" s="44"/>
      <c r="H67" s="44"/>
      <c r="I67" s="44"/>
      <c r="J67" s="43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5">
        <f t="shared" si="23"/>
        <v>0</v>
      </c>
      <c r="Z67" s="46" t="e">
        <f>J67/Y67*100</f>
        <v>#DIV/0!</v>
      </c>
    </row>
    <row r="68" spans="1:26">
      <c r="A68" s="36">
        <v>9</v>
      </c>
      <c r="B68" s="34" t="s">
        <v>110</v>
      </c>
      <c r="C68" s="34" t="s">
        <v>125</v>
      </c>
      <c r="D68" s="44"/>
      <c r="E68" s="44"/>
      <c r="F68" s="44"/>
      <c r="G68" s="44"/>
      <c r="H68" s="44"/>
      <c r="I68" s="44"/>
      <c r="J68" s="44"/>
      <c r="K68" s="43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>
        <f t="shared" si="23"/>
        <v>0</v>
      </c>
      <c r="Z68" s="46" t="e">
        <f>K68/Y68*100</f>
        <v>#DIV/0!</v>
      </c>
    </row>
    <row r="69" spans="1:26">
      <c r="A69" s="36">
        <v>10</v>
      </c>
      <c r="B69" s="34" t="s">
        <v>30</v>
      </c>
      <c r="C69" s="34" t="s">
        <v>125</v>
      </c>
      <c r="D69" s="44"/>
      <c r="E69" s="44"/>
      <c r="F69" s="44"/>
      <c r="G69" s="44"/>
      <c r="H69" s="44"/>
      <c r="I69" s="44"/>
      <c r="J69" s="44"/>
      <c r="K69" s="44"/>
      <c r="L69" s="43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>
        <f t="shared" si="23"/>
        <v>0</v>
      </c>
      <c r="Z69" s="46" t="e">
        <f>L69/Y69*100</f>
        <v>#DIV/0!</v>
      </c>
    </row>
    <row r="70" spans="1:26">
      <c r="A70" s="36">
        <v>12</v>
      </c>
      <c r="B70" s="34" t="s">
        <v>31</v>
      </c>
      <c r="C70" s="34" t="s">
        <v>125</v>
      </c>
      <c r="D70" s="44"/>
      <c r="E70" s="44"/>
      <c r="F70" s="44"/>
      <c r="G70" s="44"/>
      <c r="H70" s="44"/>
      <c r="I70" s="135"/>
      <c r="J70" s="44"/>
      <c r="K70" s="44"/>
      <c r="L70" s="44"/>
      <c r="M70" s="43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>
        <f t="shared" si="23"/>
        <v>0</v>
      </c>
      <c r="Z70" s="46" t="e">
        <f>M70/Y70*100</f>
        <v>#DIV/0!</v>
      </c>
    </row>
    <row r="71" spans="1:26">
      <c r="A71" s="36">
        <v>13</v>
      </c>
      <c r="B71" s="34" t="s">
        <v>32</v>
      </c>
      <c r="C71" s="34" t="s">
        <v>125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3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>
        <f t="shared" si="23"/>
        <v>0</v>
      </c>
      <c r="Z71" s="46" t="e">
        <f>N71/Y71*100</f>
        <v>#DIV/0!</v>
      </c>
    </row>
    <row r="72" spans="1:26">
      <c r="A72" s="36">
        <v>14</v>
      </c>
      <c r="B72" s="34" t="s">
        <v>33</v>
      </c>
      <c r="C72" s="34" t="s">
        <v>125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3"/>
      <c r="P72" s="44"/>
      <c r="Q72" s="44"/>
      <c r="R72" s="44"/>
      <c r="S72" s="44"/>
      <c r="T72" s="44"/>
      <c r="U72" s="44"/>
      <c r="V72" s="44"/>
      <c r="W72" s="44"/>
      <c r="X72" s="44"/>
      <c r="Y72" s="45">
        <f t="shared" si="23"/>
        <v>0</v>
      </c>
      <c r="Z72" s="46" t="e">
        <f>O72/Y72*100</f>
        <v>#DIV/0!</v>
      </c>
    </row>
    <row r="73" spans="1:26">
      <c r="A73" s="36">
        <v>17</v>
      </c>
      <c r="B73" s="34" t="s">
        <v>34</v>
      </c>
      <c r="C73" s="34" t="s">
        <v>125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3"/>
      <c r="Q73" s="44"/>
      <c r="R73" s="44"/>
      <c r="S73" s="44"/>
      <c r="T73" s="44"/>
      <c r="U73" s="44"/>
      <c r="V73" s="44"/>
      <c r="W73" s="44"/>
      <c r="X73" s="44"/>
      <c r="Y73" s="45">
        <f t="shared" si="23"/>
        <v>0</v>
      </c>
      <c r="Z73" s="46" t="e">
        <f>P73/Y73*100</f>
        <v>#DIV/0!</v>
      </c>
    </row>
    <row r="74" spans="1:26">
      <c r="A74" s="36">
        <v>18</v>
      </c>
      <c r="B74" s="34" t="s">
        <v>35</v>
      </c>
      <c r="C74" s="34" t="s">
        <v>125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3"/>
      <c r="R74" s="44"/>
      <c r="S74" s="44"/>
      <c r="T74" s="44"/>
      <c r="U74" s="44"/>
      <c r="V74" s="44"/>
      <c r="W74" s="44"/>
      <c r="X74" s="44"/>
      <c r="Y74" s="45">
        <f t="shared" si="23"/>
        <v>0</v>
      </c>
      <c r="Z74" s="46" t="e">
        <f>Q74/Y74*100</f>
        <v>#DIV/0!</v>
      </c>
    </row>
    <row r="75" spans="1:26">
      <c r="A75" s="36">
        <v>19</v>
      </c>
      <c r="B75" s="34" t="s">
        <v>36</v>
      </c>
      <c r="C75" s="34" t="s">
        <v>125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3"/>
      <c r="S75" s="44"/>
      <c r="T75" s="44"/>
      <c r="U75" s="44"/>
      <c r="V75" s="44"/>
      <c r="W75" s="44"/>
      <c r="X75" s="44"/>
      <c r="Y75" s="45">
        <f t="shared" si="23"/>
        <v>0</v>
      </c>
      <c r="Z75" s="46" t="e">
        <f>R75/Y75*100</f>
        <v>#DIV/0!</v>
      </c>
    </row>
    <row r="76" spans="1:26">
      <c r="A76" s="36">
        <v>20</v>
      </c>
      <c r="B76" s="34" t="s">
        <v>37</v>
      </c>
      <c r="C76" s="34" t="s">
        <v>125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3"/>
      <c r="T76" s="44"/>
      <c r="U76" s="44"/>
      <c r="V76" s="44"/>
      <c r="W76" s="44"/>
      <c r="X76" s="44"/>
      <c r="Y76" s="45">
        <f t="shared" si="23"/>
        <v>0</v>
      </c>
      <c r="Z76" s="46" t="e">
        <f>S76/Y76*100</f>
        <v>#DIV/0!</v>
      </c>
    </row>
    <row r="77" spans="1:26">
      <c r="A77" s="36">
        <v>21</v>
      </c>
      <c r="B77" s="34" t="s">
        <v>38</v>
      </c>
      <c r="C77" s="34" t="s">
        <v>125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3"/>
      <c r="U77" s="44"/>
      <c r="V77" s="44"/>
      <c r="W77" s="44"/>
      <c r="X77" s="44"/>
      <c r="Y77" s="45">
        <f t="shared" si="23"/>
        <v>0</v>
      </c>
      <c r="Z77" s="46" t="e">
        <f>T77/Y77*100</f>
        <v>#DIV/0!</v>
      </c>
    </row>
    <row r="78" spans="1:26">
      <c r="A78" s="36">
        <v>22</v>
      </c>
      <c r="B78" s="34" t="s">
        <v>39</v>
      </c>
      <c r="C78" s="34" t="s">
        <v>125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3"/>
      <c r="V78" s="44"/>
      <c r="W78" s="44"/>
      <c r="X78" s="44"/>
      <c r="Y78" s="45">
        <f t="shared" si="23"/>
        <v>0</v>
      </c>
      <c r="Z78" s="46" t="e">
        <f>U78/Y78*100</f>
        <v>#DIV/0!</v>
      </c>
    </row>
    <row r="79" spans="1:26">
      <c r="A79" s="36">
        <v>23</v>
      </c>
      <c r="B79" s="34" t="s">
        <v>111</v>
      </c>
      <c r="C79" s="34" t="s">
        <v>125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3"/>
      <c r="W79" s="44"/>
      <c r="X79" s="44"/>
      <c r="Y79" s="45">
        <f t="shared" si="23"/>
        <v>0</v>
      </c>
      <c r="Z79" s="46" t="e">
        <f>V79/Y79*100</f>
        <v>#DIV/0!</v>
      </c>
    </row>
    <row r="80" spans="1:26">
      <c r="A80" s="36">
        <v>24</v>
      </c>
      <c r="B80" s="34" t="s">
        <v>40</v>
      </c>
      <c r="C80" s="34" t="s">
        <v>125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3"/>
      <c r="X80" s="44"/>
      <c r="Y80" s="45">
        <f t="shared" si="23"/>
        <v>0</v>
      </c>
      <c r="Z80" s="46" t="e">
        <f>W80/Y80*100</f>
        <v>#DIV/0!</v>
      </c>
    </row>
    <row r="81" spans="1:26">
      <c r="A81" s="36">
        <v>25</v>
      </c>
      <c r="B81" s="34" t="s">
        <v>41</v>
      </c>
      <c r="C81" s="34" t="s">
        <v>125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3"/>
      <c r="Y81" s="45">
        <f t="shared" si="23"/>
        <v>0</v>
      </c>
      <c r="Z81" s="46" t="e">
        <f>X81/Y81*100</f>
        <v>#DIV/0!</v>
      </c>
    </row>
    <row r="82" spans="1:26">
      <c r="A82" s="39" t="s">
        <v>0</v>
      </c>
      <c r="B82" s="31"/>
      <c r="C82" s="34" t="s">
        <v>125</v>
      </c>
      <c r="D82" s="45">
        <f>SUM(D61:D81)</f>
        <v>0</v>
      </c>
      <c r="E82" s="45">
        <f t="shared" ref="E82" si="24">SUM(E61:E81)</f>
        <v>0</v>
      </c>
      <c r="F82" s="45">
        <f t="shared" ref="F82" si="25">SUM(F61:F81)</f>
        <v>0</v>
      </c>
      <c r="G82" s="45">
        <f t="shared" ref="G82" si="26">SUM(G61:G81)</f>
        <v>0</v>
      </c>
      <c r="H82" s="45">
        <f t="shared" ref="H82" si="27">SUM(H61:H81)</f>
        <v>0</v>
      </c>
      <c r="I82" s="45">
        <f t="shared" ref="I82" si="28">SUM(I61:I81)</f>
        <v>0</v>
      </c>
      <c r="J82" s="45">
        <f t="shared" ref="J82" si="29">SUM(J61:J81)</f>
        <v>0</v>
      </c>
      <c r="K82" s="45">
        <f t="shared" ref="K82" si="30">SUM(K61:K81)</f>
        <v>0</v>
      </c>
      <c r="L82" s="45">
        <f t="shared" ref="L82" si="31">SUM(L61:L81)</f>
        <v>0</v>
      </c>
      <c r="M82" s="45">
        <f t="shared" ref="M82" si="32">SUM(M61:M81)</f>
        <v>0</v>
      </c>
      <c r="N82" s="45">
        <f t="shared" ref="N82" si="33">SUM(N61:N81)</f>
        <v>0</v>
      </c>
      <c r="O82" s="45">
        <f t="shared" ref="O82" si="34">SUM(O61:O81)</f>
        <v>0</v>
      </c>
      <c r="P82" s="45">
        <f t="shared" ref="P82" si="35">SUM(P61:P81)</f>
        <v>0</v>
      </c>
      <c r="Q82" s="45">
        <f t="shared" ref="Q82" si="36">SUM(Q61:Q81)</f>
        <v>0</v>
      </c>
      <c r="R82" s="45">
        <f t="shared" ref="R82" si="37">SUM(R61:R81)</f>
        <v>0</v>
      </c>
      <c r="S82" s="45">
        <f t="shared" ref="S82" si="38">SUM(S61:S81)</f>
        <v>0</v>
      </c>
      <c r="T82" s="45">
        <f t="shared" ref="T82" si="39">SUM(T61:T81)</f>
        <v>0</v>
      </c>
      <c r="U82" s="45">
        <f t="shared" ref="U82" si="40">SUM(U61:U81)</f>
        <v>0</v>
      </c>
      <c r="V82" s="45">
        <f t="shared" ref="V82" si="41">SUM(V61:V81)</f>
        <v>0</v>
      </c>
      <c r="W82" s="45">
        <f t="shared" ref="W82" si="42">SUM(W61:W81)</f>
        <v>0</v>
      </c>
      <c r="X82" s="45">
        <f t="shared" ref="X82" si="43">SUM(X61:X81)</f>
        <v>0</v>
      </c>
      <c r="Y82" s="45">
        <f t="shared" si="23"/>
        <v>0</v>
      </c>
      <c r="Z82" s="46"/>
    </row>
    <row r="83" spans="1:26" ht="13.8" thickBot="1">
      <c r="A83" s="88" t="s">
        <v>128</v>
      </c>
      <c r="B83" s="83"/>
      <c r="C83" s="89" t="s">
        <v>124</v>
      </c>
      <c r="D83" s="143" t="e">
        <f>D61/D82*100</f>
        <v>#DIV/0!</v>
      </c>
      <c r="E83" s="143" t="e">
        <f>E62/E82*100</f>
        <v>#DIV/0!</v>
      </c>
      <c r="F83" s="143" t="e">
        <f>F63/F82*100</f>
        <v>#DIV/0!</v>
      </c>
      <c r="G83" s="143" t="e">
        <f>G64/G82*100</f>
        <v>#DIV/0!</v>
      </c>
      <c r="H83" s="143" t="e">
        <f>H65/H82*100</f>
        <v>#DIV/0!</v>
      </c>
      <c r="I83" s="143" t="e">
        <f>I66/I82*100</f>
        <v>#DIV/0!</v>
      </c>
      <c r="J83" s="143" t="e">
        <f>J67/J82*100</f>
        <v>#DIV/0!</v>
      </c>
      <c r="K83" s="143" t="e">
        <f>K68/K82*100</f>
        <v>#DIV/0!</v>
      </c>
      <c r="L83" s="143" t="e">
        <f>L69/L82*100</f>
        <v>#DIV/0!</v>
      </c>
      <c r="M83" s="143" t="e">
        <f>M70/M82*100</f>
        <v>#DIV/0!</v>
      </c>
      <c r="N83" s="143" t="e">
        <f>N71/N82*100</f>
        <v>#DIV/0!</v>
      </c>
      <c r="O83" s="143" t="e">
        <f>O72/O82*100</f>
        <v>#DIV/0!</v>
      </c>
      <c r="P83" s="143" t="e">
        <f>P73/P82*100</f>
        <v>#DIV/0!</v>
      </c>
      <c r="Q83" s="143" t="e">
        <f>Q74/Q82*100</f>
        <v>#DIV/0!</v>
      </c>
      <c r="R83" s="143" t="e">
        <f>R75/R82*100</f>
        <v>#DIV/0!</v>
      </c>
      <c r="S83" s="143" t="e">
        <f>S76/S82*100</f>
        <v>#DIV/0!</v>
      </c>
      <c r="T83" s="143" t="e">
        <f>T77/T82*100</f>
        <v>#DIV/0!</v>
      </c>
      <c r="U83" s="143" t="e">
        <f>U78/U82*100</f>
        <v>#DIV/0!</v>
      </c>
      <c r="V83" s="143" t="e">
        <f>V79/V82*100</f>
        <v>#DIV/0!</v>
      </c>
      <c r="W83" s="143" t="e">
        <f>W80/W82*100</f>
        <v>#DIV/0!</v>
      </c>
      <c r="X83" s="143" t="e">
        <f>X81/X82*100</f>
        <v>#DIV/0!</v>
      </c>
      <c r="Y83" s="144" t="s">
        <v>264</v>
      </c>
      <c r="Z83" s="143" t="e">
        <f>(D61+E62+F63+G64+H65+I66+J67+K68+L69+M70+N71+O72+P73+Q74+R75+S76+T77+U78+V79+W80+X81)/Y82*100</f>
        <v>#DIV/0!</v>
      </c>
    </row>
    <row r="84" spans="1:26" ht="13.8" thickBot="1"/>
    <row r="85" spans="1:26" ht="22.5" customHeight="1">
      <c r="A85" s="238" t="s">
        <v>407</v>
      </c>
      <c r="B85" s="79"/>
      <c r="C85" s="79"/>
      <c r="D85" s="254" t="s">
        <v>222</v>
      </c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80"/>
      <c r="Z85" s="256" t="s">
        <v>127</v>
      </c>
    </row>
    <row r="86" spans="1:26" ht="33.75" customHeight="1" thickBot="1">
      <c r="A86" s="255" t="s">
        <v>221</v>
      </c>
      <c r="B86" s="255"/>
      <c r="C86" s="109"/>
      <c r="D86" s="82">
        <v>1</v>
      </c>
      <c r="E86" s="82">
        <v>3</v>
      </c>
      <c r="F86" s="82">
        <v>4</v>
      </c>
      <c r="G86" s="82">
        <v>5</v>
      </c>
      <c r="H86" s="82">
        <v>6</v>
      </c>
      <c r="I86" s="82">
        <v>7</v>
      </c>
      <c r="J86" s="82">
        <v>8</v>
      </c>
      <c r="K86" s="82">
        <v>9</v>
      </c>
      <c r="L86" s="82">
        <v>10</v>
      </c>
      <c r="M86" s="82">
        <v>12</v>
      </c>
      <c r="N86" s="82">
        <v>13</v>
      </c>
      <c r="O86" s="82">
        <v>14</v>
      </c>
      <c r="P86" s="82">
        <v>17</v>
      </c>
      <c r="Q86" s="82">
        <v>18</v>
      </c>
      <c r="R86" s="82">
        <v>19</v>
      </c>
      <c r="S86" s="82">
        <v>20</v>
      </c>
      <c r="T86" s="82">
        <v>21</v>
      </c>
      <c r="U86" s="82">
        <v>22</v>
      </c>
      <c r="V86" s="82">
        <v>23</v>
      </c>
      <c r="W86" s="82">
        <v>24</v>
      </c>
      <c r="X86" s="82">
        <v>25</v>
      </c>
      <c r="Y86" s="83" t="s">
        <v>0</v>
      </c>
      <c r="Z86" s="257"/>
    </row>
    <row r="87" spans="1:26">
      <c r="A87" s="36">
        <v>1</v>
      </c>
      <c r="B87" s="34" t="s">
        <v>24</v>
      </c>
      <c r="C87" s="34" t="s">
        <v>125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5">
        <f>SUM(D87:X87)</f>
        <v>0</v>
      </c>
      <c r="Z87" s="46" t="e">
        <f>D87/Y87*100</f>
        <v>#DIV/0!</v>
      </c>
    </row>
    <row r="88" spans="1:26">
      <c r="A88" s="36">
        <v>3</v>
      </c>
      <c r="B88" s="34" t="s">
        <v>25</v>
      </c>
      <c r="C88" s="34" t="s">
        <v>125</v>
      </c>
      <c r="D88" s="44"/>
      <c r="E88" s="43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5">
        <f t="shared" ref="Y88:Y108" si="44">SUM(D88:X88)</f>
        <v>0</v>
      </c>
      <c r="Z88" s="46" t="e">
        <f>E88/Y88*100</f>
        <v>#DIV/0!</v>
      </c>
    </row>
    <row r="89" spans="1:26">
      <c r="A89" s="36">
        <v>4</v>
      </c>
      <c r="B89" s="34" t="s">
        <v>26</v>
      </c>
      <c r="C89" s="34" t="s">
        <v>125</v>
      </c>
      <c r="D89" s="44"/>
      <c r="E89" s="44"/>
      <c r="F89" s="43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5">
        <f t="shared" si="44"/>
        <v>0</v>
      </c>
      <c r="Z89" s="46" t="e">
        <f>F89/Y89*100</f>
        <v>#DIV/0!</v>
      </c>
    </row>
    <row r="90" spans="1:26">
      <c r="A90" s="36">
        <v>5</v>
      </c>
      <c r="B90" s="34" t="s">
        <v>27</v>
      </c>
      <c r="C90" s="34" t="s">
        <v>125</v>
      </c>
      <c r="D90" s="44"/>
      <c r="E90" s="44"/>
      <c r="F90" s="44"/>
      <c r="G90" s="43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5">
        <f t="shared" si="44"/>
        <v>0</v>
      </c>
      <c r="Z90" s="46" t="e">
        <f>G90/Y90*100</f>
        <v>#DIV/0!</v>
      </c>
    </row>
    <row r="91" spans="1:26">
      <c r="A91" s="36">
        <v>6</v>
      </c>
      <c r="B91" s="34" t="s">
        <v>28</v>
      </c>
      <c r="C91" s="34" t="s">
        <v>125</v>
      </c>
      <c r="D91" s="44"/>
      <c r="E91" s="44"/>
      <c r="F91" s="44"/>
      <c r="G91" s="44"/>
      <c r="H91" s="43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5">
        <f t="shared" si="44"/>
        <v>0</v>
      </c>
      <c r="Z91" s="46" t="e">
        <f>H91/Y91*100</f>
        <v>#DIV/0!</v>
      </c>
    </row>
    <row r="92" spans="1:26">
      <c r="A92" s="36">
        <v>7</v>
      </c>
      <c r="B92" s="34" t="s">
        <v>29</v>
      </c>
      <c r="C92" s="34" t="s">
        <v>125</v>
      </c>
      <c r="D92" s="44"/>
      <c r="E92" s="44"/>
      <c r="F92" s="44"/>
      <c r="G92" s="44"/>
      <c r="H92" s="44"/>
      <c r="I92" s="43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5">
        <f t="shared" si="44"/>
        <v>0</v>
      </c>
      <c r="Z92" s="46" t="e">
        <f>I92/Y92*100</f>
        <v>#DIV/0!</v>
      </c>
    </row>
    <row r="93" spans="1:26">
      <c r="A93" s="36">
        <v>8</v>
      </c>
      <c r="B93" s="34" t="s">
        <v>109</v>
      </c>
      <c r="C93" s="34" t="s">
        <v>125</v>
      </c>
      <c r="D93" s="44"/>
      <c r="E93" s="44"/>
      <c r="F93" s="44"/>
      <c r="G93" s="44"/>
      <c r="H93" s="44"/>
      <c r="I93" s="44"/>
      <c r="J93" s="43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5">
        <f t="shared" si="44"/>
        <v>0</v>
      </c>
      <c r="Z93" s="46" t="e">
        <f>J93/Y93*100</f>
        <v>#DIV/0!</v>
      </c>
    </row>
    <row r="94" spans="1:26">
      <c r="A94" s="36">
        <v>9</v>
      </c>
      <c r="B94" s="34" t="s">
        <v>110</v>
      </c>
      <c r="C94" s="34" t="s">
        <v>125</v>
      </c>
      <c r="D94" s="44"/>
      <c r="E94" s="44"/>
      <c r="F94" s="44"/>
      <c r="G94" s="44"/>
      <c r="H94" s="44"/>
      <c r="I94" s="44"/>
      <c r="J94" s="44"/>
      <c r="K94" s="43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5">
        <f t="shared" si="44"/>
        <v>0</v>
      </c>
      <c r="Z94" s="46" t="e">
        <f>K94/Y94*100</f>
        <v>#DIV/0!</v>
      </c>
    </row>
    <row r="95" spans="1:26">
      <c r="A95" s="36">
        <v>10</v>
      </c>
      <c r="B95" s="34" t="s">
        <v>30</v>
      </c>
      <c r="C95" s="34" t="s">
        <v>125</v>
      </c>
      <c r="D95" s="44"/>
      <c r="E95" s="44"/>
      <c r="F95" s="44"/>
      <c r="G95" s="44"/>
      <c r="H95" s="44"/>
      <c r="I95" s="44"/>
      <c r="J95" s="44"/>
      <c r="K95" s="44"/>
      <c r="L95" s="43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5">
        <f t="shared" si="44"/>
        <v>0</v>
      </c>
      <c r="Z95" s="46" t="e">
        <f>L95/Y95*100</f>
        <v>#DIV/0!</v>
      </c>
    </row>
    <row r="96" spans="1:26">
      <c r="A96" s="36">
        <v>12</v>
      </c>
      <c r="B96" s="34" t="s">
        <v>31</v>
      </c>
      <c r="C96" s="34" t="s">
        <v>125</v>
      </c>
      <c r="D96" s="44"/>
      <c r="E96" s="44"/>
      <c r="F96" s="44"/>
      <c r="G96" s="44"/>
      <c r="H96" s="44"/>
      <c r="I96" s="135"/>
      <c r="J96" s="44"/>
      <c r="K96" s="44"/>
      <c r="L96" s="44"/>
      <c r="M96" s="43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5">
        <f t="shared" si="44"/>
        <v>0</v>
      </c>
      <c r="Z96" s="46" t="e">
        <f>M96/Y96*100</f>
        <v>#DIV/0!</v>
      </c>
    </row>
    <row r="97" spans="1:26">
      <c r="A97" s="36">
        <v>13</v>
      </c>
      <c r="B97" s="34" t="s">
        <v>32</v>
      </c>
      <c r="C97" s="34" t="s">
        <v>125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3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5">
        <f t="shared" si="44"/>
        <v>0</v>
      </c>
      <c r="Z97" s="46" t="e">
        <f>N97/Y97*100</f>
        <v>#DIV/0!</v>
      </c>
    </row>
    <row r="98" spans="1:26">
      <c r="A98" s="36">
        <v>14</v>
      </c>
      <c r="B98" s="34" t="s">
        <v>33</v>
      </c>
      <c r="C98" s="34" t="s">
        <v>125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3"/>
      <c r="P98" s="44"/>
      <c r="Q98" s="44"/>
      <c r="R98" s="44"/>
      <c r="S98" s="44"/>
      <c r="T98" s="44"/>
      <c r="U98" s="44"/>
      <c r="V98" s="44"/>
      <c r="W98" s="44"/>
      <c r="X98" s="44"/>
      <c r="Y98" s="45">
        <f t="shared" si="44"/>
        <v>0</v>
      </c>
      <c r="Z98" s="46" t="e">
        <f>O98/Y98*100</f>
        <v>#DIV/0!</v>
      </c>
    </row>
    <row r="99" spans="1:26">
      <c r="A99" s="36">
        <v>17</v>
      </c>
      <c r="B99" s="34" t="s">
        <v>34</v>
      </c>
      <c r="C99" s="34" t="s">
        <v>125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3"/>
      <c r="Q99" s="44"/>
      <c r="R99" s="44"/>
      <c r="S99" s="44"/>
      <c r="T99" s="44"/>
      <c r="U99" s="44"/>
      <c r="V99" s="44"/>
      <c r="W99" s="44"/>
      <c r="X99" s="44"/>
      <c r="Y99" s="45">
        <f t="shared" si="44"/>
        <v>0</v>
      </c>
      <c r="Z99" s="46" t="e">
        <f>P99/Y99*100</f>
        <v>#DIV/0!</v>
      </c>
    </row>
    <row r="100" spans="1:26">
      <c r="A100" s="36">
        <v>18</v>
      </c>
      <c r="B100" s="34" t="s">
        <v>35</v>
      </c>
      <c r="C100" s="34" t="s">
        <v>125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3"/>
      <c r="R100" s="44"/>
      <c r="S100" s="44"/>
      <c r="T100" s="44"/>
      <c r="U100" s="44"/>
      <c r="V100" s="44"/>
      <c r="W100" s="44"/>
      <c r="X100" s="44"/>
      <c r="Y100" s="45">
        <f t="shared" si="44"/>
        <v>0</v>
      </c>
      <c r="Z100" s="46" t="e">
        <f>Q100/Y100*100</f>
        <v>#DIV/0!</v>
      </c>
    </row>
    <row r="101" spans="1:26">
      <c r="A101" s="36">
        <v>19</v>
      </c>
      <c r="B101" s="34" t="s">
        <v>36</v>
      </c>
      <c r="C101" s="34" t="s">
        <v>125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3"/>
      <c r="S101" s="44"/>
      <c r="T101" s="44"/>
      <c r="U101" s="44"/>
      <c r="V101" s="44"/>
      <c r="W101" s="44"/>
      <c r="X101" s="44"/>
      <c r="Y101" s="45">
        <f t="shared" si="44"/>
        <v>0</v>
      </c>
      <c r="Z101" s="46" t="e">
        <f>R101/Y101*100</f>
        <v>#DIV/0!</v>
      </c>
    </row>
    <row r="102" spans="1:26">
      <c r="A102" s="36">
        <v>20</v>
      </c>
      <c r="B102" s="34" t="s">
        <v>37</v>
      </c>
      <c r="C102" s="34" t="s">
        <v>125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3"/>
      <c r="T102" s="44"/>
      <c r="U102" s="44"/>
      <c r="V102" s="44"/>
      <c r="W102" s="44"/>
      <c r="X102" s="44"/>
      <c r="Y102" s="45">
        <f t="shared" si="44"/>
        <v>0</v>
      </c>
      <c r="Z102" s="46" t="e">
        <f>S102/Y102*100</f>
        <v>#DIV/0!</v>
      </c>
    </row>
    <row r="103" spans="1:26">
      <c r="A103" s="36">
        <v>21</v>
      </c>
      <c r="B103" s="34" t="s">
        <v>38</v>
      </c>
      <c r="C103" s="34" t="s">
        <v>125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3"/>
      <c r="U103" s="44"/>
      <c r="V103" s="44"/>
      <c r="W103" s="44"/>
      <c r="X103" s="44"/>
      <c r="Y103" s="45">
        <f t="shared" si="44"/>
        <v>0</v>
      </c>
      <c r="Z103" s="46" t="e">
        <f>T103/Y103*100</f>
        <v>#DIV/0!</v>
      </c>
    </row>
    <row r="104" spans="1:26">
      <c r="A104" s="36">
        <v>22</v>
      </c>
      <c r="B104" s="34" t="s">
        <v>39</v>
      </c>
      <c r="C104" s="34" t="s">
        <v>125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3"/>
      <c r="V104" s="44"/>
      <c r="W104" s="44"/>
      <c r="X104" s="44"/>
      <c r="Y104" s="45">
        <f t="shared" si="44"/>
        <v>0</v>
      </c>
      <c r="Z104" s="46" t="e">
        <f>U104/Y104*100</f>
        <v>#DIV/0!</v>
      </c>
    </row>
    <row r="105" spans="1:26">
      <c r="A105" s="36">
        <v>23</v>
      </c>
      <c r="B105" s="34" t="s">
        <v>111</v>
      </c>
      <c r="C105" s="34" t="s">
        <v>125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3"/>
      <c r="W105" s="44"/>
      <c r="X105" s="44"/>
      <c r="Y105" s="45">
        <f t="shared" si="44"/>
        <v>0</v>
      </c>
      <c r="Z105" s="46" t="e">
        <f>V105/Y105*100</f>
        <v>#DIV/0!</v>
      </c>
    </row>
    <row r="106" spans="1:26">
      <c r="A106" s="36">
        <v>24</v>
      </c>
      <c r="B106" s="34" t="s">
        <v>40</v>
      </c>
      <c r="C106" s="34" t="s">
        <v>125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3"/>
      <c r="X106" s="44"/>
      <c r="Y106" s="45">
        <f t="shared" si="44"/>
        <v>0</v>
      </c>
      <c r="Z106" s="46" t="e">
        <f>W106/Y106*100</f>
        <v>#DIV/0!</v>
      </c>
    </row>
    <row r="107" spans="1:26">
      <c r="A107" s="36">
        <v>25</v>
      </c>
      <c r="B107" s="34" t="s">
        <v>41</v>
      </c>
      <c r="C107" s="34" t="s">
        <v>125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3"/>
      <c r="Y107" s="45">
        <f t="shared" si="44"/>
        <v>0</v>
      </c>
      <c r="Z107" s="46" t="e">
        <f>X107/Y107*100</f>
        <v>#DIV/0!</v>
      </c>
    </row>
    <row r="108" spans="1:26">
      <c r="A108" s="39" t="s">
        <v>0</v>
      </c>
      <c r="B108" s="31"/>
      <c r="C108" s="34" t="s">
        <v>125</v>
      </c>
      <c r="D108" s="45">
        <f>SUM(D87:D107)</f>
        <v>0</v>
      </c>
      <c r="E108" s="45">
        <f t="shared" ref="E108" si="45">SUM(E87:E107)</f>
        <v>0</v>
      </c>
      <c r="F108" s="45">
        <f t="shared" ref="F108" si="46">SUM(F87:F107)</f>
        <v>0</v>
      </c>
      <c r="G108" s="45">
        <f t="shared" ref="G108" si="47">SUM(G87:G107)</f>
        <v>0</v>
      </c>
      <c r="H108" s="45">
        <f t="shared" ref="H108" si="48">SUM(H87:H107)</f>
        <v>0</v>
      </c>
      <c r="I108" s="45">
        <f t="shared" ref="I108" si="49">SUM(I87:I107)</f>
        <v>0</v>
      </c>
      <c r="J108" s="45">
        <f t="shared" ref="J108" si="50">SUM(J87:J107)</f>
        <v>0</v>
      </c>
      <c r="K108" s="45">
        <f t="shared" ref="K108" si="51">SUM(K87:K107)</f>
        <v>0</v>
      </c>
      <c r="L108" s="45">
        <f t="shared" ref="L108" si="52">SUM(L87:L107)</f>
        <v>0</v>
      </c>
      <c r="M108" s="45">
        <f t="shared" ref="M108" si="53">SUM(M87:M107)</f>
        <v>0</v>
      </c>
      <c r="N108" s="45">
        <f t="shared" ref="N108" si="54">SUM(N87:N107)</f>
        <v>0</v>
      </c>
      <c r="O108" s="45">
        <f t="shared" ref="O108" si="55">SUM(O87:O107)</f>
        <v>0</v>
      </c>
      <c r="P108" s="45">
        <f t="shared" ref="P108" si="56">SUM(P87:P107)</f>
        <v>0</v>
      </c>
      <c r="Q108" s="45">
        <f t="shared" ref="Q108" si="57">SUM(Q87:Q107)</f>
        <v>0</v>
      </c>
      <c r="R108" s="45">
        <f t="shared" ref="R108" si="58">SUM(R87:R107)</f>
        <v>0</v>
      </c>
      <c r="S108" s="45">
        <f t="shared" ref="S108" si="59">SUM(S87:S107)</f>
        <v>0</v>
      </c>
      <c r="T108" s="45">
        <f t="shared" ref="T108" si="60">SUM(T87:T107)</f>
        <v>0</v>
      </c>
      <c r="U108" s="45">
        <f t="shared" ref="U108" si="61">SUM(U87:U107)</f>
        <v>0</v>
      </c>
      <c r="V108" s="45">
        <f t="shared" ref="V108" si="62">SUM(V87:V107)</f>
        <v>0</v>
      </c>
      <c r="W108" s="45">
        <f t="shared" ref="W108" si="63">SUM(W87:W107)</f>
        <v>0</v>
      </c>
      <c r="X108" s="45">
        <f t="shared" ref="X108" si="64">SUM(X87:X107)</f>
        <v>0</v>
      </c>
      <c r="Y108" s="45">
        <f t="shared" si="44"/>
        <v>0</v>
      </c>
      <c r="Z108" s="46"/>
    </row>
    <row r="109" spans="1:26" ht="13.8" thickBot="1">
      <c r="A109" s="88" t="s">
        <v>128</v>
      </c>
      <c r="B109" s="83"/>
      <c r="C109" s="89" t="s">
        <v>124</v>
      </c>
      <c r="D109" s="143" t="e">
        <f>D87/D108*100</f>
        <v>#DIV/0!</v>
      </c>
      <c r="E109" s="143" t="e">
        <f>E88/E108*100</f>
        <v>#DIV/0!</v>
      </c>
      <c r="F109" s="143" t="e">
        <f>F89/F108*100</f>
        <v>#DIV/0!</v>
      </c>
      <c r="G109" s="143" t="e">
        <f>G90/G108*100</f>
        <v>#DIV/0!</v>
      </c>
      <c r="H109" s="143" t="e">
        <f>H91/H108*100</f>
        <v>#DIV/0!</v>
      </c>
      <c r="I109" s="143" t="e">
        <f>I92/I108*100</f>
        <v>#DIV/0!</v>
      </c>
      <c r="J109" s="143" t="e">
        <f>J93/J108*100</f>
        <v>#DIV/0!</v>
      </c>
      <c r="K109" s="143" t="e">
        <f>K94/K108*100</f>
        <v>#DIV/0!</v>
      </c>
      <c r="L109" s="143" t="e">
        <f>L95/L108*100</f>
        <v>#DIV/0!</v>
      </c>
      <c r="M109" s="143" t="e">
        <f>M96/M108*100</f>
        <v>#DIV/0!</v>
      </c>
      <c r="N109" s="143" t="e">
        <f>N97/N108*100</f>
        <v>#DIV/0!</v>
      </c>
      <c r="O109" s="143" t="e">
        <f>O98/O108*100</f>
        <v>#DIV/0!</v>
      </c>
      <c r="P109" s="143" t="e">
        <f>P99/P108*100</f>
        <v>#DIV/0!</v>
      </c>
      <c r="Q109" s="143" t="e">
        <f>Q100/Q108*100</f>
        <v>#DIV/0!</v>
      </c>
      <c r="R109" s="143" t="e">
        <f>R101/R108*100</f>
        <v>#DIV/0!</v>
      </c>
      <c r="S109" s="143" t="e">
        <f>S102/S108*100</f>
        <v>#DIV/0!</v>
      </c>
      <c r="T109" s="143" t="e">
        <f>T103/T108*100</f>
        <v>#DIV/0!</v>
      </c>
      <c r="U109" s="143" t="e">
        <f>U104/U108*100</f>
        <v>#DIV/0!</v>
      </c>
      <c r="V109" s="143" t="e">
        <f>V105/V108*100</f>
        <v>#DIV/0!</v>
      </c>
      <c r="W109" s="143" t="e">
        <f>W106/W108*100</f>
        <v>#DIV/0!</v>
      </c>
      <c r="X109" s="143" t="e">
        <f>X107/X108*100</f>
        <v>#DIV/0!</v>
      </c>
      <c r="Y109" s="144" t="s">
        <v>264</v>
      </c>
      <c r="Z109" s="143" t="e">
        <f>(D87+E88+F89+G90+H91+I92+J93+K94+L95+M96+N97+O98+P99+Q100+R101+S102+T103+U104+V105+W106+X107)/Y108*100</f>
        <v>#DIV/0!</v>
      </c>
    </row>
    <row r="110" spans="1:26" ht="13.8" thickBot="1"/>
    <row r="111" spans="1:26" ht="22.5" customHeight="1">
      <c r="A111" s="238" t="s">
        <v>408</v>
      </c>
      <c r="B111" s="79"/>
      <c r="C111" s="79"/>
      <c r="D111" s="254" t="s">
        <v>222</v>
      </c>
      <c r="E111" s="254"/>
      <c r="F111" s="254"/>
      <c r="G111" s="254"/>
      <c r="H111" s="254"/>
      <c r="I111" s="254"/>
      <c r="J111" s="254"/>
      <c r="K111" s="254"/>
      <c r="L111" s="254"/>
      <c r="M111" s="254"/>
      <c r="N111" s="254"/>
      <c r="O111" s="254"/>
      <c r="P111" s="254"/>
      <c r="Q111" s="254"/>
      <c r="R111" s="254"/>
      <c r="S111" s="254"/>
      <c r="T111" s="254"/>
      <c r="U111" s="254"/>
      <c r="V111" s="254"/>
      <c r="W111" s="254"/>
      <c r="X111" s="254"/>
      <c r="Y111" s="80"/>
      <c r="Z111" s="256" t="s">
        <v>127</v>
      </c>
    </row>
    <row r="112" spans="1:26" ht="33" customHeight="1" thickBot="1">
      <c r="A112" s="255" t="s">
        <v>221</v>
      </c>
      <c r="B112" s="255"/>
      <c r="C112" s="109"/>
      <c r="D112" s="82">
        <v>1</v>
      </c>
      <c r="E112" s="82">
        <v>3</v>
      </c>
      <c r="F112" s="82">
        <v>4</v>
      </c>
      <c r="G112" s="82">
        <v>5</v>
      </c>
      <c r="H112" s="82">
        <v>6</v>
      </c>
      <c r="I112" s="82">
        <v>7</v>
      </c>
      <c r="J112" s="82">
        <v>8</v>
      </c>
      <c r="K112" s="82">
        <v>9</v>
      </c>
      <c r="L112" s="82">
        <v>10</v>
      </c>
      <c r="M112" s="82">
        <v>12</v>
      </c>
      <c r="N112" s="82">
        <v>13</v>
      </c>
      <c r="O112" s="82">
        <v>14</v>
      </c>
      <c r="P112" s="82">
        <v>17</v>
      </c>
      <c r="Q112" s="82">
        <v>18</v>
      </c>
      <c r="R112" s="82">
        <v>19</v>
      </c>
      <c r="S112" s="82">
        <v>20</v>
      </c>
      <c r="T112" s="82">
        <v>21</v>
      </c>
      <c r="U112" s="82">
        <v>22</v>
      </c>
      <c r="V112" s="82">
        <v>23</v>
      </c>
      <c r="W112" s="82">
        <v>24</v>
      </c>
      <c r="X112" s="82">
        <v>25</v>
      </c>
      <c r="Y112" s="83" t="s">
        <v>0</v>
      </c>
      <c r="Z112" s="257"/>
    </row>
    <row r="113" spans="1:26">
      <c r="A113" s="36">
        <v>1</v>
      </c>
      <c r="B113" s="34" t="s">
        <v>24</v>
      </c>
      <c r="C113" s="34" t="s">
        <v>125</v>
      </c>
      <c r="D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5">
        <f>SUM(D113:X113)</f>
        <v>0</v>
      </c>
      <c r="Z113" s="46" t="e">
        <f>D113/Y113*100</f>
        <v>#DIV/0!</v>
      </c>
    </row>
    <row r="114" spans="1:26">
      <c r="A114" s="36">
        <v>3</v>
      </c>
      <c r="B114" s="34" t="s">
        <v>25</v>
      </c>
      <c r="C114" s="34" t="s">
        <v>125</v>
      </c>
      <c r="D114" s="44"/>
      <c r="E114" s="43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5">
        <f t="shared" ref="Y114:Y134" si="65">SUM(D114:X114)</f>
        <v>0</v>
      </c>
      <c r="Z114" s="46" t="e">
        <f>E114/Y114*100</f>
        <v>#DIV/0!</v>
      </c>
    </row>
    <row r="115" spans="1:26">
      <c r="A115" s="36">
        <v>4</v>
      </c>
      <c r="B115" s="34" t="s">
        <v>26</v>
      </c>
      <c r="C115" s="34" t="s">
        <v>125</v>
      </c>
      <c r="D115" s="44"/>
      <c r="E115" s="44"/>
      <c r="F115" s="43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5">
        <f t="shared" si="65"/>
        <v>0</v>
      </c>
      <c r="Z115" s="46" t="e">
        <f>F115/Y115*100</f>
        <v>#DIV/0!</v>
      </c>
    </row>
    <row r="116" spans="1:26">
      <c r="A116" s="36">
        <v>5</v>
      </c>
      <c r="B116" s="34" t="s">
        <v>27</v>
      </c>
      <c r="C116" s="34" t="s">
        <v>125</v>
      </c>
      <c r="D116" s="44"/>
      <c r="E116" s="44"/>
      <c r="F116" s="44"/>
      <c r="G116" s="43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5">
        <f t="shared" si="65"/>
        <v>0</v>
      </c>
      <c r="Z116" s="46" t="e">
        <f>G116/Y116*100</f>
        <v>#DIV/0!</v>
      </c>
    </row>
    <row r="117" spans="1:26">
      <c r="A117" s="36">
        <v>6</v>
      </c>
      <c r="B117" s="34" t="s">
        <v>28</v>
      </c>
      <c r="C117" s="34" t="s">
        <v>125</v>
      </c>
      <c r="D117" s="44"/>
      <c r="E117" s="44"/>
      <c r="F117" s="44"/>
      <c r="G117" s="44"/>
      <c r="H117" s="43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5">
        <f t="shared" si="65"/>
        <v>0</v>
      </c>
      <c r="Z117" s="46" t="e">
        <f>H117/Y117*100</f>
        <v>#DIV/0!</v>
      </c>
    </row>
    <row r="118" spans="1:26">
      <c r="A118" s="36">
        <v>7</v>
      </c>
      <c r="B118" s="34" t="s">
        <v>29</v>
      </c>
      <c r="C118" s="34" t="s">
        <v>125</v>
      </c>
      <c r="D118" s="44"/>
      <c r="E118" s="44"/>
      <c r="F118" s="44"/>
      <c r="G118" s="44"/>
      <c r="H118" s="44"/>
      <c r="I118" s="43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5">
        <f t="shared" si="65"/>
        <v>0</v>
      </c>
      <c r="Z118" s="46" t="e">
        <f>I118/Y118*100</f>
        <v>#DIV/0!</v>
      </c>
    </row>
    <row r="119" spans="1:26">
      <c r="A119" s="36">
        <v>8</v>
      </c>
      <c r="B119" s="34" t="s">
        <v>109</v>
      </c>
      <c r="C119" s="34" t="s">
        <v>125</v>
      </c>
      <c r="D119" s="44"/>
      <c r="E119" s="44"/>
      <c r="F119" s="44"/>
      <c r="G119" s="44"/>
      <c r="H119" s="44"/>
      <c r="I119" s="44"/>
      <c r="J119" s="43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5">
        <f t="shared" si="65"/>
        <v>0</v>
      </c>
      <c r="Z119" s="46" t="e">
        <f>J119/Y119*100</f>
        <v>#DIV/0!</v>
      </c>
    </row>
    <row r="120" spans="1:26">
      <c r="A120" s="36">
        <v>9</v>
      </c>
      <c r="B120" s="34" t="s">
        <v>110</v>
      </c>
      <c r="C120" s="34" t="s">
        <v>125</v>
      </c>
      <c r="D120" s="44"/>
      <c r="E120" s="44"/>
      <c r="F120" s="44"/>
      <c r="G120" s="44"/>
      <c r="H120" s="44"/>
      <c r="I120" s="44"/>
      <c r="J120" s="44"/>
      <c r="K120" s="43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5">
        <f t="shared" si="65"/>
        <v>0</v>
      </c>
      <c r="Z120" s="46" t="e">
        <f>K120/Y120*100</f>
        <v>#DIV/0!</v>
      </c>
    </row>
    <row r="121" spans="1:26">
      <c r="A121" s="36">
        <v>10</v>
      </c>
      <c r="B121" s="34" t="s">
        <v>30</v>
      </c>
      <c r="C121" s="34" t="s">
        <v>125</v>
      </c>
      <c r="D121" s="44"/>
      <c r="E121" s="44"/>
      <c r="F121" s="44"/>
      <c r="G121" s="44"/>
      <c r="H121" s="44"/>
      <c r="I121" s="44"/>
      <c r="J121" s="44"/>
      <c r="K121" s="44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5">
        <f t="shared" si="65"/>
        <v>0</v>
      </c>
      <c r="Z121" s="46" t="e">
        <f>L121/Y121*100</f>
        <v>#DIV/0!</v>
      </c>
    </row>
    <row r="122" spans="1:26">
      <c r="A122" s="36">
        <v>12</v>
      </c>
      <c r="B122" s="34" t="s">
        <v>31</v>
      </c>
      <c r="C122" s="34" t="s">
        <v>125</v>
      </c>
      <c r="D122" s="44"/>
      <c r="E122" s="44"/>
      <c r="F122" s="44"/>
      <c r="G122" s="44"/>
      <c r="H122" s="44"/>
      <c r="I122" s="135"/>
      <c r="J122" s="44"/>
      <c r="K122" s="44"/>
      <c r="L122" s="44"/>
      <c r="M122" s="43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5">
        <f t="shared" si="65"/>
        <v>0</v>
      </c>
      <c r="Z122" s="46" t="e">
        <f>M122/Y122*100</f>
        <v>#DIV/0!</v>
      </c>
    </row>
    <row r="123" spans="1:26">
      <c r="A123" s="36">
        <v>13</v>
      </c>
      <c r="B123" s="34" t="s">
        <v>32</v>
      </c>
      <c r="C123" s="34" t="s">
        <v>125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3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5">
        <f t="shared" si="65"/>
        <v>0</v>
      </c>
      <c r="Z123" s="46" t="e">
        <f>N123/Y123*100</f>
        <v>#DIV/0!</v>
      </c>
    </row>
    <row r="124" spans="1:26">
      <c r="A124" s="36">
        <v>14</v>
      </c>
      <c r="B124" s="34" t="s">
        <v>33</v>
      </c>
      <c r="C124" s="34" t="s">
        <v>125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3"/>
      <c r="P124" s="44"/>
      <c r="Q124" s="44"/>
      <c r="R124" s="44"/>
      <c r="S124" s="44"/>
      <c r="T124" s="44"/>
      <c r="U124" s="44"/>
      <c r="V124" s="44"/>
      <c r="W124" s="44"/>
      <c r="X124" s="44"/>
      <c r="Y124" s="45">
        <f t="shared" si="65"/>
        <v>0</v>
      </c>
      <c r="Z124" s="46" t="e">
        <f>O124/Y124*100</f>
        <v>#DIV/0!</v>
      </c>
    </row>
    <row r="125" spans="1:26">
      <c r="A125" s="36">
        <v>17</v>
      </c>
      <c r="B125" s="34" t="s">
        <v>34</v>
      </c>
      <c r="C125" s="34" t="s">
        <v>125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3"/>
      <c r="Q125" s="44"/>
      <c r="R125" s="44"/>
      <c r="S125" s="44"/>
      <c r="T125" s="44"/>
      <c r="U125" s="44"/>
      <c r="V125" s="44"/>
      <c r="W125" s="44"/>
      <c r="X125" s="44"/>
      <c r="Y125" s="45">
        <f t="shared" si="65"/>
        <v>0</v>
      </c>
      <c r="Z125" s="46" t="e">
        <f>P125/Y125*100</f>
        <v>#DIV/0!</v>
      </c>
    </row>
    <row r="126" spans="1:26">
      <c r="A126" s="36">
        <v>18</v>
      </c>
      <c r="B126" s="34" t="s">
        <v>35</v>
      </c>
      <c r="C126" s="34" t="s">
        <v>125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3"/>
      <c r="R126" s="44"/>
      <c r="S126" s="44"/>
      <c r="T126" s="44"/>
      <c r="U126" s="44"/>
      <c r="V126" s="44"/>
      <c r="W126" s="44"/>
      <c r="X126" s="44"/>
      <c r="Y126" s="45">
        <f t="shared" si="65"/>
        <v>0</v>
      </c>
      <c r="Z126" s="46" t="e">
        <f>Q126/Y126*100</f>
        <v>#DIV/0!</v>
      </c>
    </row>
    <row r="127" spans="1:26">
      <c r="A127" s="36">
        <v>19</v>
      </c>
      <c r="B127" s="34" t="s">
        <v>36</v>
      </c>
      <c r="C127" s="34" t="s">
        <v>125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3"/>
      <c r="S127" s="44"/>
      <c r="T127" s="44"/>
      <c r="U127" s="44"/>
      <c r="V127" s="44"/>
      <c r="W127" s="44"/>
      <c r="X127" s="44"/>
      <c r="Y127" s="45">
        <f t="shared" si="65"/>
        <v>0</v>
      </c>
      <c r="Z127" s="46" t="e">
        <f>R127/Y127*100</f>
        <v>#DIV/0!</v>
      </c>
    </row>
    <row r="128" spans="1:26">
      <c r="A128" s="36">
        <v>20</v>
      </c>
      <c r="B128" s="34" t="s">
        <v>37</v>
      </c>
      <c r="C128" s="34" t="s">
        <v>125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3"/>
      <c r="T128" s="44"/>
      <c r="U128" s="44"/>
      <c r="V128" s="44"/>
      <c r="W128" s="44"/>
      <c r="X128" s="44"/>
      <c r="Y128" s="45">
        <f t="shared" si="65"/>
        <v>0</v>
      </c>
      <c r="Z128" s="46" t="e">
        <f>S128/Y128*100</f>
        <v>#DIV/0!</v>
      </c>
    </row>
    <row r="129" spans="1:26">
      <c r="A129" s="36">
        <v>21</v>
      </c>
      <c r="B129" s="34" t="s">
        <v>38</v>
      </c>
      <c r="C129" s="34" t="s">
        <v>125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3"/>
      <c r="U129" s="44"/>
      <c r="V129" s="44"/>
      <c r="W129" s="44"/>
      <c r="X129" s="44"/>
      <c r="Y129" s="45">
        <f t="shared" si="65"/>
        <v>0</v>
      </c>
      <c r="Z129" s="46" t="e">
        <f>T129/Y129*100</f>
        <v>#DIV/0!</v>
      </c>
    </row>
    <row r="130" spans="1:26">
      <c r="A130" s="36">
        <v>22</v>
      </c>
      <c r="B130" s="34" t="s">
        <v>39</v>
      </c>
      <c r="C130" s="34" t="s">
        <v>125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3"/>
      <c r="V130" s="44"/>
      <c r="W130" s="44"/>
      <c r="X130" s="44"/>
      <c r="Y130" s="45">
        <f t="shared" si="65"/>
        <v>0</v>
      </c>
      <c r="Z130" s="46" t="e">
        <f>U130/Y130*100</f>
        <v>#DIV/0!</v>
      </c>
    </row>
    <row r="131" spans="1:26">
      <c r="A131" s="36">
        <v>23</v>
      </c>
      <c r="B131" s="34" t="s">
        <v>111</v>
      </c>
      <c r="C131" s="34" t="s">
        <v>125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3"/>
      <c r="W131" s="44"/>
      <c r="X131" s="44"/>
      <c r="Y131" s="45">
        <f t="shared" si="65"/>
        <v>0</v>
      </c>
      <c r="Z131" s="46" t="e">
        <f>V131/Y131*100</f>
        <v>#DIV/0!</v>
      </c>
    </row>
    <row r="132" spans="1:26">
      <c r="A132" s="36">
        <v>24</v>
      </c>
      <c r="B132" s="34" t="s">
        <v>40</v>
      </c>
      <c r="C132" s="34" t="s">
        <v>125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3"/>
      <c r="X132" s="44"/>
      <c r="Y132" s="45">
        <f t="shared" si="65"/>
        <v>0</v>
      </c>
      <c r="Z132" s="46" t="e">
        <f>W132/Y132*100</f>
        <v>#DIV/0!</v>
      </c>
    </row>
    <row r="133" spans="1:26">
      <c r="A133" s="36">
        <v>25</v>
      </c>
      <c r="B133" s="34" t="s">
        <v>41</v>
      </c>
      <c r="C133" s="34" t="s">
        <v>125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3"/>
      <c r="Y133" s="45">
        <f t="shared" si="65"/>
        <v>0</v>
      </c>
      <c r="Z133" s="46" t="e">
        <f>X133/Y133*100</f>
        <v>#DIV/0!</v>
      </c>
    </row>
    <row r="134" spans="1:26">
      <c r="A134" s="39" t="s">
        <v>0</v>
      </c>
      <c r="B134" s="31"/>
      <c r="C134" s="34" t="s">
        <v>125</v>
      </c>
      <c r="D134" s="45">
        <f>SUM(D113:D133)</f>
        <v>0</v>
      </c>
      <c r="E134" s="45">
        <f t="shared" ref="E134" si="66">SUM(E113:E133)</f>
        <v>0</v>
      </c>
      <c r="F134" s="45">
        <f t="shared" ref="F134" si="67">SUM(F113:F133)</f>
        <v>0</v>
      </c>
      <c r="G134" s="45">
        <f t="shared" ref="G134" si="68">SUM(G113:G133)</f>
        <v>0</v>
      </c>
      <c r="H134" s="45">
        <f t="shared" ref="H134" si="69">SUM(H113:H133)</f>
        <v>0</v>
      </c>
      <c r="I134" s="45">
        <f t="shared" ref="I134" si="70">SUM(I113:I133)</f>
        <v>0</v>
      </c>
      <c r="J134" s="45">
        <f t="shared" ref="J134" si="71">SUM(J113:J133)</f>
        <v>0</v>
      </c>
      <c r="K134" s="45">
        <f t="shared" ref="K134" si="72">SUM(K113:K133)</f>
        <v>0</v>
      </c>
      <c r="L134" s="45">
        <f t="shared" ref="L134" si="73">SUM(L113:L133)</f>
        <v>0</v>
      </c>
      <c r="M134" s="45">
        <f t="shared" ref="M134" si="74">SUM(M113:M133)</f>
        <v>0</v>
      </c>
      <c r="N134" s="45">
        <f t="shared" ref="N134" si="75">SUM(N113:N133)</f>
        <v>0</v>
      </c>
      <c r="O134" s="45">
        <f t="shared" ref="O134" si="76">SUM(O113:O133)</f>
        <v>0</v>
      </c>
      <c r="P134" s="45">
        <f t="shared" ref="P134" si="77">SUM(P113:P133)</f>
        <v>0</v>
      </c>
      <c r="Q134" s="45">
        <f t="shared" ref="Q134" si="78">SUM(Q113:Q133)</f>
        <v>0</v>
      </c>
      <c r="R134" s="45">
        <f t="shared" ref="R134" si="79">SUM(R113:R133)</f>
        <v>0</v>
      </c>
      <c r="S134" s="45">
        <f t="shared" ref="S134" si="80">SUM(S113:S133)</f>
        <v>0</v>
      </c>
      <c r="T134" s="45">
        <f t="shared" ref="T134" si="81">SUM(T113:T133)</f>
        <v>0</v>
      </c>
      <c r="U134" s="45">
        <f t="shared" ref="U134" si="82">SUM(U113:U133)</f>
        <v>0</v>
      </c>
      <c r="V134" s="45">
        <f t="shared" ref="V134" si="83">SUM(V113:V133)</f>
        <v>0</v>
      </c>
      <c r="W134" s="45">
        <f t="shared" ref="W134" si="84">SUM(W113:W133)</f>
        <v>0</v>
      </c>
      <c r="X134" s="45">
        <f t="shared" ref="X134" si="85">SUM(X113:X133)</f>
        <v>0</v>
      </c>
      <c r="Y134" s="45">
        <f t="shared" si="65"/>
        <v>0</v>
      </c>
      <c r="Z134" s="46"/>
    </row>
    <row r="135" spans="1:26" ht="13.8" thickBot="1">
      <c r="A135" s="88" t="s">
        <v>128</v>
      </c>
      <c r="B135" s="83"/>
      <c r="C135" s="89" t="s">
        <v>124</v>
      </c>
      <c r="D135" s="143" t="e">
        <f>D113/D134*100</f>
        <v>#DIV/0!</v>
      </c>
      <c r="E135" s="143" t="e">
        <f>E114/E134*100</f>
        <v>#DIV/0!</v>
      </c>
      <c r="F135" s="143" t="e">
        <f>F115/F134*100</f>
        <v>#DIV/0!</v>
      </c>
      <c r="G135" s="143" t="e">
        <f>G116/G134*100</f>
        <v>#DIV/0!</v>
      </c>
      <c r="H135" s="143" t="e">
        <f>H117/H134*100</f>
        <v>#DIV/0!</v>
      </c>
      <c r="I135" s="143" t="e">
        <f>I118/I134*100</f>
        <v>#DIV/0!</v>
      </c>
      <c r="J135" s="143" t="e">
        <f>J119/J134*100</f>
        <v>#DIV/0!</v>
      </c>
      <c r="K135" s="143" t="e">
        <f>K120/K134*100</f>
        <v>#DIV/0!</v>
      </c>
      <c r="L135" s="143" t="e">
        <f>L121/L134*100</f>
        <v>#DIV/0!</v>
      </c>
      <c r="M135" s="143" t="e">
        <f>M122/M134*100</f>
        <v>#DIV/0!</v>
      </c>
      <c r="N135" s="143" t="e">
        <f>N123/N134*100</f>
        <v>#DIV/0!</v>
      </c>
      <c r="O135" s="143" t="e">
        <f>O124/O134*100</f>
        <v>#DIV/0!</v>
      </c>
      <c r="P135" s="143" t="e">
        <f>P125/P134*100</f>
        <v>#DIV/0!</v>
      </c>
      <c r="Q135" s="143" t="e">
        <f>Q126/Q134*100</f>
        <v>#DIV/0!</v>
      </c>
      <c r="R135" s="143" t="e">
        <f>R127/R134*100</f>
        <v>#DIV/0!</v>
      </c>
      <c r="S135" s="143" t="e">
        <f>S128/S134*100</f>
        <v>#DIV/0!</v>
      </c>
      <c r="T135" s="143" t="e">
        <f>T129/T134*100</f>
        <v>#DIV/0!</v>
      </c>
      <c r="U135" s="143" t="e">
        <f>U130/U134*100</f>
        <v>#DIV/0!</v>
      </c>
      <c r="V135" s="143" t="e">
        <f>V131/V134*100</f>
        <v>#DIV/0!</v>
      </c>
      <c r="W135" s="143" t="e">
        <f>W132/W134*100</f>
        <v>#DIV/0!</v>
      </c>
      <c r="X135" s="143" t="e">
        <f>X133/X134*100</f>
        <v>#DIV/0!</v>
      </c>
      <c r="Y135" s="144" t="s">
        <v>264</v>
      </c>
      <c r="Z135" s="143" t="e">
        <f>(D113+E114+F115+G116+H117+I118+J119+K120+L121+M122+N123+O124+P125+Q126+R127+S128+T129+U130+V131+W132+X133)/Y134*100</f>
        <v>#DIV/0!</v>
      </c>
    </row>
    <row r="136" spans="1:26" ht="13.8" thickBot="1"/>
    <row r="137" spans="1:26" ht="25.5" customHeight="1">
      <c r="A137" s="238" t="s">
        <v>404</v>
      </c>
      <c r="B137" s="79"/>
      <c r="C137" s="79"/>
      <c r="D137" s="254" t="s">
        <v>222</v>
      </c>
      <c r="E137" s="254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80"/>
      <c r="Z137" s="256" t="s">
        <v>127</v>
      </c>
    </row>
    <row r="138" spans="1:26" ht="42.75" customHeight="1" thickBot="1">
      <c r="A138" s="255" t="s">
        <v>221</v>
      </c>
      <c r="B138" s="255"/>
      <c r="C138" s="109"/>
      <c r="D138" s="82">
        <v>1</v>
      </c>
      <c r="E138" s="82">
        <v>3</v>
      </c>
      <c r="F138" s="82">
        <v>4</v>
      </c>
      <c r="G138" s="82">
        <v>5</v>
      </c>
      <c r="H138" s="82">
        <v>6</v>
      </c>
      <c r="I138" s="82">
        <v>7</v>
      </c>
      <c r="J138" s="82">
        <v>8</v>
      </c>
      <c r="K138" s="82">
        <v>9</v>
      </c>
      <c r="L138" s="82">
        <v>10</v>
      </c>
      <c r="M138" s="82">
        <v>12</v>
      </c>
      <c r="N138" s="82">
        <v>13</v>
      </c>
      <c r="O138" s="82">
        <v>14</v>
      </c>
      <c r="P138" s="82">
        <v>17</v>
      </c>
      <c r="Q138" s="82">
        <v>18</v>
      </c>
      <c r="R138" s="82">
        <v>19</v>
      </c>
      <c r="S138" s="82">
        <v>20</v>
      </c>
      <c r="T138" s="82">
        <v>21</v>
      </c>
      <c r="U138" s="82">
        <v>22</v>
      </c>
      <c r="V138" s="82">
        <v>23</v>
      </c>
      <c r="W138" s="82">
        <v>24</v>
      </c>
      <c r="X138" s="82">
        <v>25</v>
      </c>
      <c r="Y138" s="83" t="s">
        <v>0</v>
      </c>
      <c r="Z138" s="257"/>
    </row>
    <row r="139" spans="1:26">
      <c r="A139" s="36">
        <v>1</v>
      </c>
      <c r="B139" s="34" t="s">
        <v>24</v>
      </c>
      <c r="C139" s="34" t="s">
        <v>125</v>
      </c>
      <c r="D139" s="43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5">
        <f>SUM(D139:X139)</f>
        <v>0</v>
      </c>
      <c r="Z139" s="46" t="e">
        <f>D139/Y139*100</f>
        <v>#DIV/0!</v>
      </c>
    </row>
    <row r="140" spans="1:26">
      <c r="A140" s="36">
        <v>3</v>
      </c>
      <c r="B140" s="34" t="s">
        <v>25</v>
      </c>
      <c r="C140" s="34" t="s">
        <v>125</v>
      </c>
      <c r="D140" s="44"/>
      <c r="E140" s="43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5">
        <f t="shared" ref="Y140:Y160" si="86">SUM(D140:X140)</f>
        <v>0</v>
      </c>
      <c r="Z140" s="46" t="e">
        <f>E140/Y140*100</f>
        <v>#DIV/0!</v>
      </c>
    </row>
    <row r="141" spans="1:26">
      <c r="A141" s="36">
        <v>4</v>
      </c>
      <c r="B141" s="34" t="s">
        <v>26</v>
      </c>
      <c r="C141" s="34" t="s">
        <v>125</v>
      </c>
      <c r="D141" s="44"/>
      <c r="E141" s="44"/>
      <c r="F141" s="43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5">
        <f t="shared" si="86"/>
        <v>0</v>
      </c>
      <c r="Z141" s="46" t="e">
        <f>F141/Y141*100</f>
        <v>#DIV/0!</v>
      </c>
    </row>
    <row r="142" spans="1:26">
      <c r="A142" s="36">
        <v>5</v>
      </c>
      <c r="B142" s="34" t="s">
        <v>27</v>
      </c>
      <c r="C142" s="34" t="s">
        <v>125</v>
      </c>
      <c r="D142" s="44"/>
      <c r="E142" s="44"/>
      <c r="F142" s="44"/>
      <c r="G142" s="43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5">
        <f t="shared" si="86"/>
        <v>0</v>
      </c>
      <c r="Z142" s="46" t="e">
        <f>G142/Y142*100</f>
        <v>#DIV/0!</v>
      </c>
    </row>
    <row r="143" spans="1:26">
      <c r="A143" s="36">
        <v>6</v>
      </c>
      <c r="B143" s="34" t="s">
        <v>28</v>
      </c>
      <c r="C143" s="34" t="s">
        <v>125</v>
      </c>
      <c r="D143" s="44"/>
      <c r="E143" s="44"/>
      <c r="F143" s="44"/>
      <c r="G143" s="44"/>
      <c r="H143" s="43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5">
        <f t="shared" si="86"/>
        <v>0</v>
      </c>
      <c r="Z143" s="46" t="e">
        <f>H143/Y143*100</f>
        <v>#DIV/0!</v>
      </c>
    </row>
    <row r="144" spans="1:26">
      <c r="A144" s="36">
        <v>7</v>
      </c>
      <c r="B144" s="34" t="s">
        <v>29</v>
      </c>
      <c r="C144" s="34" t="s">
        <v>125</v>
      </c>
      <c r="D144" s="44"/>
      <c r="E144" s="44"/>
      <c r="F144" s="44"/>
      <c r="G144" s="44"/>
      <c r="H144" s="44"/>
      <c r="I144" s="43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5">
        <f t="shared" si="86"/>
        <v>0</v>
      </c>
      <c r="Z144" s="46" t="e">
        <f>I144/Y144*100</f>
        <v>#DIV/0!</v>
      </c>
    </row>
    <row r="145" spans="1:26">
      <c r="A145" s="36">
        <v>8</v>
      </c>
      <c r="B145" s="34" t="s">
        <v>109</v>
      </c>
      <c r="C145" s="34" t="s">
        <v>125</v>
      </c>
      <c r="D145" s="44"/>
      <c r="E145" s="44"/>
      <c r="F145" s="44"/>
      <c r="G145" s="44"/>
      <c r="H145" s="44"/>
      <c r="I145" s="44"/>
      <c r="J145" s="43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5">
        <f t="shared" si="86"/>
        <v>0</v>
      </c>
      <c r="Z145" s="46" t="e">
        <f>J145/Y145*100</f>
        <v>#DIV/0!</v>
      </c>
    </row>
    <row r="146" spans="1:26">
      <c r="A146" s="36">
        <v>9</v>
      </c>
      <c r="B146" s="34" t="s">
        <v>110</v>
      </c>
      <c r="C146" s="34" t="s">
        <v>125</v>
      </c>
      <c r="D146" s="44"/>
      <c r="E146" s="44"/>
      <c r="F146" s="44"/>
      <c r="G146" s="44"/>
      <c r="H146" s="44"/>
      <c r="I146" s="44"/>
      <c r="J146" s="44"/>
      <c r="K146" s="43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5">
        <f t="shared" si="86"/>
        <v>0</v>
      </c>
      <c r="Z146" s="46" t="e">
        <f>K146/Y146*100</f>
        <v>#DIV/0!</v>
      </c>
    </row>
    <row r="147" spans="1:26">
      <c r="A147" s="36">
        <v>10</v>
      </c>
      <c r="B147" s="34" t="s">
        <v>30</v>
      </c>
      <c r="C147" s="34" t="s">
        <v>125</v>
      </c>
      <c r="D147" s="44"/>
      <c r="E147" s="44"/>
      <c r="F147" s="44"/>
      <c r="G147" s="44"/>
      <c r="H147" s="44"/>
      <c r="I147" s="44"/>
      <c r="J147" s="44"/>
      <c r="K147" s="44"/>
      <c r="L147" s="43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5">
        <f t="shared" si="86"/>
        <v>0</v>
      </c>
      <c r="Z147" s="46" t="e">
        <f>L147/Y147*100</f>
        <v>#DIV/0!</v>
      </c>
    </row>
    <row r="148" spans="1:26">
      <c r="A148" s="36">
        <v>12</v>
      </c>
      <c r="B148" s="34" t="s">
        <v>31</v>
      </c>
      <c r="C148" s="34" t="s">
        <v>125</v>
      </c>
      <c r="D148" s="44"/>
      <c r="E148" s="44"/>
      <c r="F148" s="44"/>
      <c r="G148" s="44"/>
      <c r="H148" s="44"/>
      <c r="I148" s="135"/>
      <c r="J148" s="44"/>
      <c r="K148" s="44"/>
      <c r="L148" s="44"/>
      <c r="M148" s="43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5">
        <f t="shared" si="86"/>
        <v>0</v>
      </c>
      <c r="Z148" s="46" t="e">
        <f>M148/Y148*100</f>
        <v>#DIV/0!</v>
      </c>
    </row>
    <row r="149" spans="1:26">
      <c r="A149" s="36">
        <v>13</v>
      </c>
      <c r="B149" s="34" t="s">
        <v>32</v>
      </c>
      <c r="C149" s="34" t="s">
        <v>125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3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5">
        <f t="shared" si="86"/>
        <v>0</v>
      </c>
      <c r="Z149" s="46" t="e">
        <f>N149/Y149*100</f>
        <v>#DIV/0!</v>
      </c>
    </row>
    <row r="150" spans="1:26">
      <c r="A150" s="36">
        <v>14</v>
      </c>
      <c r="B150" s="34" t="s">
        <v>33</v>
      </c>
      <c r="C150" s="34" t="s">
        <v>125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3"/>
      <c r="P150" s="44"/>
      <c r="Q150" s="44"/>
      <c r="R150" s="44"/>
      <c r="S150" s="44"/>
      <c r="T150" s="44"/>
      <c r="U150" s="44"/>
      <c r="V150" s="44"/>
      <c r="W150" s="44"/>
      <c r="X150" s="44"/>
      <c r="Y150" s="45">
        <f t="shared" si="86"/>
        <v>0</v>
      </c>
      <c r="Z150" s="46" t="e">
        <f>O150/Y150*100</f>
        <v>#DIV/0!</v>
      </c>
    </row>
    <row r="151" spans="1:26">
      <c r="A151" s="36">
        <v>17</v>
      </c>
      <c r="B151" s="34" t="s">
        <v>34</v>
      </c>
      <c r="C151" s="34" t="s">
        <v>125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3"/>
      <c r="Q151" s="44"/>
      <c r="R151" s="44"/>
      <c r="S151" s="44"/>
      <c r="T151" s="44"/>
      <c r="U151" s="44"/>
      <c r="V151" s="44"/>
      <c r="W151" s="44"/>
      <c r="X151" s="44"/>
      <c r="Y151" s="45">
        <f t="shared" si="86"/>
        <v>0</v>
      </c>
      <c r="Z151" s="46" t="e">
        <f>P151/Y151*100</f>
        <v>#DIV/0!</v>
      </c>
    </row>
    <row r="152" spans="1:26">
      <c r="A152" s="36">
        <v>18</v>
      </c>
      <c r="B152" s="34" t="s">
        <v>35</v>
      </c>
      <c r="C152" s="34" t="s">
        <v>125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3"/>
      <c r="R152" s="44"/>
      <c r="S152" s="44"/>
      <c r="T152" s="44"/>
      <c r="U152" s="44"/>
      <c r="V152" s="44"/>
      <c r="W152" s="44"/>
      <c r="X152" s="44"/>
      <c r="Y152" s="45">
        <f t="shared" si="86"/>
        <v>0</v>
      </c>
      <c r="Z152" s="46" t="e">
        <f>Q152/Y152*100</f>
        <v>#DIV/0!</v>
      </c>
    </row>
    <row r="153" spans="1:26">
      <c r="A153" s="36">
        <v>19</v>
      </c>
      <c r="B153" s="34" t="s">
        <v>36</v>
      </c>
      <c r="C153" s="34" t="s">
        <v>125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3"/>
      <c r="S153" s="44"/>
      <c r="T153" s="44"/>
      <c r="U153" s="44"/>
      <c r="V153" s="44"/>
      <c r="W153" s="44"/>
      <c r="X153" s="44"/>
      <c r="Y153" s="45">
        <f t="shared" si="86"/>
        <v>0</v>
      </c>
      <c r="Z153" s="46" t="e">
        <f>R153/Y153*100</f>
        <v>#DIV/0!</v>
      </c>
    </row>
    <row r="154" spans="1:26">
      <c r="A154" s="36">
        <v>20</v>
      </c>
      <c r="B154" s="34" t="s">
        <v>37</v>
      </c>
      <c r="C154" s="34" t="s">
        <v>125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3"/>
      <c r="T154" s="44"/>
      <c r="U154" s="44"/>
      <c r="V154" s="44"/>
      <c r="W154" s="44"/>
      <c r="X154" s="44"/>
      <c r="Y154" s="45">
        <f t="shared" si="86"/>
        <v>0</v>
      </c>
      <c r="Z154" s="46" t="e">
        <f>S154/Y154*100</f>
        <v>#DIV/0!</v>
      </c>
    </row>
    <row r="155" spans="1:26">
      <c r="A155" s="36">
        <v>21</v>
      </c>
      <c r="B155" s="34" t="s">
        <v>38</v>
      </c>
      <c r="C155" s="34" t="s">
        <v>125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3"/>
      <c r="U155" s="44"/>
      <c r="V155" s="44"/>
      <c r="W155" s="44"/>
      <c r="X155" s="44"/>
      <c r="Y155" s="45">
        <f t="shared" si="86"/>
        <v>0</v>
      </c>
      <c r="Z155" s="46" t="e">
        <f>T155/Y155*100</f>
        <v>#DIV/0!</v>
      </c>
    </row>
    <row r="156" spans="1:26">
      <c r="A156" s="36">
        <v>22</v>
      </c>
      <c r="B156" s="34" t="s">
        <v>39</v>
      </c>
      <c r="C156" s="34" t="s">
        <v>125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3"/>
      <c r="V156" s="44"/>
      <c r="W156" s="44"/>
      <c r="X156" s="44"/>
      <c r="Y156" s="45">
        <f t="shared" si="86"/>
        <v>0</v>
      </c>
      <c r="Z156" s="46" t="e">
        <f>U156/Y156*100</f>
        <v>#DIV/0!</v>
      </c>
    </row>
    <row r="157" spans="1:26">
      <c r="A157" s="36">
        <v>23</v>
      </c>
      <c r="B157" s="34" t="s">
        <v>111</v>
      </c>
      <c r="C157" s="34" t="s">
        <v>125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3"/>
      <c r="W157" s="44"/>
      <c r="X157" s="44"/>
      <c r="Y157" s="45">
        <f t="shared" si="86"/>
        <v>0</v>
      </c>
      <c r="Z157" s="46" t="e">
        <f>V157/Y157*100</f>
        <v>#DIV/0!</v>
      </c>
    </row>
    <row r="158" spans="1:26">
      <c r="A158" s="36">
        <v>24</v>
      </c>
      <c r="B158" s="34" t="s">
        <v>40</v>
      </c>
      <c r="C158" s="34" t="s">
        <v>125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3"/>
      <c r="X158" s="44"/>
      <c r="Y158" s="45">
        <f t="shared" si="86"/>
        <v>0</v>
      </c>
      <c r="Z158" s="46" t="e">
        <f>W158/Y158*100</f>
        <v>#DIV/0!</v>
      </c>
    </row>
    <row r="159" spans="1:26">
      <c r="A159" s="36">
        <v>25</v>
      </c>
      <c r="B159" s="34" t="s">
        <v>41</v>
      </c>
      <c r="C159" s="34" t="s">
        <v>125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3"/>
      <c r="Y159" s="45">
        <f t="shared" si="86"/>
        <v>0</v>
      </c>
      <c r="Z159" s="46" t="e">
        <f>X159/Y159*100</f>
        <v>#DIV/0!</v>
      </c>
    </row>
    <row r="160" spans="1:26">
      <c r="A160" s="39" t="s">
        <v>0</v>
      </c>
      <c r="B160" s="31"/>
      <c r="C160" s="34" t="s">
        <v>125</v>
      </c>
      <c r="D160" s="45">
        <f>SUM(D139:D159)</f>
        <v>0</v>
      </c>
      <c r="E160" s="45">
        <f t="shared" ref="E160" si="87">SUM(E139:E159)</f>
        <v>0</v>
      </c>
      <c r="F160" s="45">
        <f t="shared" ref="F160" si="88">SUM(F139:F159)</f>
        <v>0</v>
      </c>
      <c r="G160" s="45">
        <f t="shared" ref="G160" si="89">SUM(G139:G159)</f>
        <v>0</v>
      </c>
      <c r="H160" s="45">
        <f t="shared" ref="H160" si="90">SUM(H139:H159)</f>
        <v>0</v>
      </c>
      <c r="I160" s="45">
        <f t="shared" ref="I160" si="91">SUM(I139:I159)</f>
        <v>0</v>
      </c>
      <c r="J160" s="45">
        <f t="shared" ref="J160" si="92">SUM(J139:J159)</f>
        <v>0</v>
      </c>
      <c r="K160" s="45">
        <f t="shared" ref="K160" si="93">SUM(K139:K159)</f>
        <v>0</v>
      </c>
      <c r="L160" s="45">
        <f t="shared" ref="L160" si="94">SUM(L139:L159)</f>
        <v>0</v>
      </c>
      <c r="M160" s="45">
        <f t="shared" ref="M160" si="95">SUM(M139:M159)</f>
        <v>0</v>
      </c>
      <c r="N160" s="45">
        <f t="shared" ref="N160" si="96">SUM(N139:N159)</f>
        <v>0</v>
      </c>
      <c r="O160" s="45">
        <f t="shared" ref="O160" si="97">SUM(O139:O159)</f>
        <v>0</v>
      </c>
      <c r="P160" s="45">
        <f t="shared" ref="P160" si="98">SUM(P139:P159)</f>
        <v>0</v>
      </c>
      <c r="Q160" s="45">
        <f t="shared" ref="Q160" si="99">SUM(Q139:Q159)</f>
        <v>0</v>
      </c>
      <c r="R160" s="45">
        <f t="shared" ref="R160" si="100">SUM(R139:R159)</f>
        <v>0</v>
      </c>
      <c r="S160" s="45">
        <f t="shared" ref="S160" si="101">SUM(S139:S159)</f>
        <v>0</v>
      </c>
      <c r="T160" s="45">
        <f t="shared" ref="T160" si="102">SUM(T139:T159)</f>
        <v>0</v>
      </c>
      <c r="U160" s="45">
        <f t="shared" ref="U160" si="103">SUM(U139:U159)</f>
        <v>0</v>
      </c>
      <c r="V160" s="45">
        <f t="shared" ref="V160" si="104">SUM(V139:V159)</f>
        <v>0</v>
      </c>
      <c r="W160" s="45">
        <f t="shared" ref="W160" si="105">SUM(W139:W159)</f>
        <v>0</v>
      </c>
      <c r="X160" s="45">
        <f t="shared" ref="X160" si="106">SUM(X139:X159)</f>
        <v>0</v>
      </c>
      <c r="Y160" s="45">
        <f t="shared" si="86"/>
        <v>0</v>
      </c>
      <c r="Z160" s="46"/>
    </row>
    <row r="161" spans="1:26" ht="13.8" thickBot="1">
      <c r="A161" s="88" t="s">
        <v>128</v>
      </c>
      <c r="B161" s="83"/>
      <c r="C161" s="89" t="s">
        <v>124</v>
      </c>
      <c r="D161" s="143" t="e">
        <f>D139/D160*100</f>
        <v>#DIV/0!</v>
      </c>
      <c r="E161" s="143" t="e">
        <f>E140/E160*100</f>
        <v>#DIV/0!</v>
      </c>
      <c r="F161" s="143" t="e">
        <f>F141/F160*100</f>
        <v>#DIV/0!</v>
      </c>
      <c r="G161" s="143" t="e">
        <f>G142/G160*100</f>
        <v>#DIV/0!</v>
      </c>
      <c r="H161" s="143" t="e">
        <f>H143/H160*100</f>
        <v>#DIV/0!</v>
      </c>
      <c r="I161" s="143" t="e">
        <f>I144/I160*100</f>
        <v>#DIV/0!</v>
      </c>
      <c r="J161" s="143" t="e">
        <f>J145/J160*100</f>
        <v>#DIV/0!</v>
      </c>
      <c r="K161" s="143" t="e">
        <f>K146/K160*100</f>
        <v>#DIV/0!</v>
      </c>
      <c r="L161" s="143" t="e">
        <f>L147/L160*100</f>
        <v>#DIV/0!</v>
      </c>
      <c r="M161" s="143" t="e">
        <f>M148/M160*100</f>
        <v>#DIV/0!</v>
      </c>
      <c r="N161" s="143" t="e">
        <f>N149/N160*100</f>
        <v>#DIV/0!</v>
      </c>
      <c r="O161" s="143" t="e">
        <f>O150/O160*100</f>
        <v>#DIV/0!</v>
      </c>
      <c r="P161" s="143" t="e">
        <f>P151/P160*100</f>
        <v>#DIV/0!</v>
      </c>
      <c r="Q161" s="143" t="e">
        <f>Q152/Q160*100</f>
        <v>#DIV/0!</v>
      </c>
      <c r="R161" s="143" t="e">
        <f>R153/R160*100</f>
        <v>#DIV/0!</v>
      </c>
      <c r="S161" s="143" t="e">
        <f>S154/S160*100</f>
        <v>#DIV/0!</v>
      </c>
      <c r="T161" s="143" t="e">
        <f>T155/T160*100</f>
        <v>#DIV/0!</v>
      </c>
      <c r="U161" s="143" t="e">
        <f>U156/U160*100</f>
        <v>#DIV/0!</v>
      </c>
      <c r="V161" s="143" t="e">
        <f>V157/V160*100</f>
        <v>#DIV/0!</v>
      </c>
      <c r="W161" s="143" t="e">
        <f>W158/W160*100</f>
        <v>#DIV/0!</v>
      </c>
      <c r="X161" s="143" t="e">
        <f>X159/X160*100</f>
        <v>#DIV/0!</v>
      </c>
      <c r="Y161" s="144" t="s">
        <v>264</v>
      </c>
      <c r="Z161" s="143" t="e">
        <f>(D139+E140+F141+G142+H143+I144+J145+K146+L147+M148+N149+O150+P151+Q152+R153+S154+T155+U156+V157+W158+X159)/Y160*100</f>
        <v>#DIV/0!</v>
      </c>
    </row>
    <row r="162" spans="1:26" ht="13.8" thickBot="1"/>
    <row r="163" spans="1:26" ht="24" customHeight="1">
      <c r="A163" s="238" t="s">
        <v>321</v>
      </c>
      <c r="B163" s="79"/>
      <c r="C163" s="79"/>
      <c r="D163" s="254" t="s">
        <v>222</v>
      </c>
      <c r="E163" s="254"/>
      <c r="F163" s="254"/>
      <c r="G163" s="254"/>
      <c r="H163" s="254"/>
      <c r="I163" s="254"/>
      <c r="J163" s="254"/>
      <c r="K163" s="254"/>
      <c r="L163" s="254"/>
      <c r="M163" s="254"/>
      <c r="N163" s="254"/>
      <c r="O163" s="254"/>
      <c r="P163" s="254"/>
      <c r="Q163" s="254"/>
      <c r="R163" s="254"/>
      <c r="S163" s="254"/>
      <c r="T163" s="254"/>
      <c r="U163" s="254"/>
      <c r="V163" s="254"/>
      <c r="W163" s="254"/>
      <c r="X163" s="254"/>
      <c r="Y163" s="80"/>
      <c r="Z163" s="256" t="s">
        <v>127</v>
      </c>
    </row>
    <row r="164" spans="1:26" ht="40.5" customHeight="1" thickBot="1">
      <c r="A164" s="255" t="s">
        <v>221</v>
      </c>
      <c r="B164" s="255"/>
      <c r="C164" s="109"/>
      <c r="D164" s="82">
        <v>1</v>
      </c>
      <c r="E164" s="82">
        <v>3</v>
      </c>
      <c r="F164" s="82">
        <v>4</v>
      </c>
      <c r="G164" s="82">
        <v>5</v>
      </c>
      <c r="H164" s="82">
        <v>6</v>
      </c>
      <c r="I164" s="82">
        <v>7</v>
      </c>
      <c r="J164" s="82">
        <v>8</v>
      </c>
      <c r="K164" s="82">
        <v>9</v>
      </c>
      <c r="L164" s="82">
        <v>10</v>
      </c>
      <c r="M164" s="82">
        <v>12</v>
      </c>
      <c r="N164" s="82">
        <v>13</v>
      </c>
      <c r="O164" s="82">
        <v>14</v>
      </c>
      <c r="P164" s="82">
        <v>17</v>
      </c>
      <c r="Q164" s="82">
        <v>18</v>
      </c>
      <c r="R164" s="82">
        <v>19</v>
      </c>
      <c r="S164" s="82">
        <v>20</v>
      </c>
      <c r="T164" s="82">
        <v>21</v>
      </c>
      <c r="U164" s="82">
        <v>22</v>
      </c>
      <c r="V164" s="82">
        <v>23</v>
      </c>
      <c r="W164" s="82">
        <v>24</v>
      </c>
      <c r="X164" s="82">
        <v>25</v>
      </c>
      <c r="Y164" s="83" t="s">
        <v>0</v>
      </c>
      <c r="Z164" s="257"/>
    </row>
    <row r="165" spans="1:26">
      <c r="A165" s="36">
        <v>1</v>
      </c>
      <c r="B165" s="34" t="s">
        <v>24</v>
      </c>
      <c r="C165" s="34" t="s">
        <v>125</v>
      </c>
      <c r="D165" s="43" t="e">
        <f>#REF!-D139</f>
        <v>#REF!</v>
      </c>
      <c r="E165" s="44" t="e">
        <f>#REF!-E139</f>
        <v>#REF!</v>
      </c>
      <c r="F165" s="44" t="e">
        <f>#REF!-F139</f>
        <v>#REF!</v>
      </c>
      <c r="G165" s="44" t="e">
        <f>#REF!-G139</f>
        <v>#REF!</v>
      </c>
      <c r="H165" s="44" t="e">
        <f>#REF!-H139</f>
        <v>#REF!</v>
      </c>
      <c r="I165" s="44" t="e">
        <f>#REF!-I139</f>
        <v>#REF!</v>
      </c>
      <c r="J165" s="44" t="e">
        <f>#REF!-J139</f>
        <v>#REF!</v>
      </c>
      <c r="K165" s="44" t="e">
        <f>#REF!-K139</f>
        <v>#REF!</v>
      </c>
      <c r="L165" s="44" t="e">
        <f>#REF!-L139</f>
        <v>#REF!</v>
      </c>
      <c r="M165" s="44" t="e">
        <f>#REF!-M139</f>
        <v>#REF!</v>
      </c>
      <c r="N165" s="44" t="e">
        <f>#REF!-N139</f>
        <v>#REF!</v>
      </c>
      <c r="O165" s="44" t="e">
        <f>#REF!-O139</f>
        <v>#REF!</v>
      </c>
      <c r="P165" s="44" t="e">
        <f>#REF!-P139</f>
        <v>#REF!</v>
      </c>
      <c r="Q165" s="44" t="e">
        <f>#REF!-Q139</f>
        <v>#REF!</v>
      </c>
      <c r="R165" s="44" t="e">
        <f>#REF!-R139</f>
        <v>#REF!</v>
      </c>
      <c r="S165" s="44" t="e">
        <f>#REF!-S139</f>
        <v>#REF!</v>
      </c>
      <c r="T165" s="44" t="e">
        <f>#REF!-T139</f>
        <v>#REF!</v>
      </c>
      <c r="U165" s="44" t="e">
        <f>#REF!-U139</f>
        <v>#REF!</v>
      </c>
      <c r="V165" s="44" t="e">
        <f>#REF!-V139</f>
        <v>#REF!</v>
      </c>
      <c r="W165" s="44" t="e">
        <f>#REF!-W139</f>
        <v>#REF!</v>
      </c>
      <c r="X165" s="44" t="e">
        <f>#REF!-X139</f>
        <v>#REF!</v>
      </c>
      <c r="Y165" s="45" t="e">
        <f>#REF!-Y139</f>
        <v>#REF!</v>
      </c>
      <c r="Z165" s="46" t="e">
        <f>#REF!-Z139</f>
        <v>#REF!</v>
      </c>
    </row>
    <row r="166" spans="1:26">
      <c r="A166" s="36">
        <v>3</v>
      </c>
      <c r="B166" s="34" t="s">
        <v>25</v>
      </c>
      <c r="C166" s="34" t="s">
        <v>125</v>
      </c>
      <c r="D166" s="44" t="e">
        <f>#REF!-D140</f>
        <v>#REF!</v>
      </c>
      <c r="E166" s="43" t="e">
        <f>#REF!-E140</f>
        <v>#REF!</v>
      </c>
      <c r="F166" s="44" t="e">
        <f>#REF!-F140</f>
        <v>#REF!</v>
      </c>
      <c r="G166" s="44" t="e">
        <f>#REF!-G140</f>
        <v>#REF!</v>
      </c>
      <c r="H166" s="44" t="e">
        <f>#REF!-H140</f>
        <v>#REF!</v>
      </c>
      <c r="I166" s="44" t="e">
        <f>#REF!-I140</f>
        <v>#REF!</v>
      </c>
      <c r="J166" s="44" t="e">
        <f>#REF!-J140</f>
        <v>#REF!</v>
      </c>
      <c r="K166" s="44" t="e">
        <f>#REF!-K140</f>
        <v>#REF!</v>
      </c>
      <c r="L166" s="44" t="e">
        <f>#REF!-L140</f>
        <v>#REF!</v>
      </c>
      <c r="M166" s="44" t="e">
        <f>#REF!-M140</f>
        <v>#REF!</v>
      </c>
      <c r="N166" s="44" t="e">
        <f>#REF!-N140</f>
        <v>#REF!</v>
      </c>
      <c r="O166" s="44" t="e">
        <f>#REF!-O140</f>
        <v>#REF!</v>
      </c>
      <c r="P166" s="44" t="e">
        <f>#REF!-P140</f>
        <v>#REF!</v>
      </c>
      <c r="Q166" s="44" t="e">
        <f>#REF!-Q140</f>
        <v>#REF!</v>
      </c>
      <c r="R166" s="44" t="e">
        <f>#REF!-R140</f>
        <v>#REF!</v>
      </c>
      <c r="S166" s="44" t="e">
        <f>#REF!-S140</f>
        <v>#REF!</v>
      </c>
      <c r="T166" s="44" t="e">
        <f>#REF!-T140</f>
        <v>#REF!</v>
      </c>
      <c r="U166" s="44" t="e">
        <f>#REF!-U140</f>
        <v>#REF!</v>
      </c>
      <c r="V166" s="44" t="e">
        <f>#REF!-V140</f>
        <v>#REF!</v>
      </c>
      <c r="W166" s="44" t="e">
        <f>#REF!-W140</f>
        <v>#REF!</v>
      </c>
      <c r="X166" s="44" t="e">
        <f>#REF!-X140</f>
        <v>#REF!</v>
      </c>
      <c r="Y166" s="45" t="e">
        <f>#REF!-Y140</f>
        <v>#REF!</v>
      </c>
      <c r="Z166" s="46" t="e">
        <f>#REF!-Z140</f>
        <v>#REF!</v>
      </c>
    </row>
    <row r="167" spans="1:26">
      <c r="A167" s="36">
        <v>4</v>
      </c>
      <c r="B167" s="34" t="s">
        <v>26</v>
      </c>
      <c r="C167" s="34" t="s">
        <v>125</v>
      </c>
      <c r="D167" s="44" t="e">
        <f>#REF!-D141</f>
        <v>#REF!</v>
      </c>
      <c r="E167" s="44" t="e">
        <f>#REF!-E141</f>
        <v>#REF!</v>
      </c>
      <c r="F167" s="43" t="e">
        <f>#REF!-F141</f>
        <v>#REF!</v>
      </c>
      <c r="G167" s="44" t="e">
        <f>#REF!-G141</f>
        <v>#REF!</v>
      </c>
      <c r="H167" s="44" t="e">
        <f>#REF!-H141</f>
        <v>#REF!</v>
      </c>
      <c r="I167" s="44" t="e">
        <f>#REF!-I141</f>
        <v>#REF!</v>
      </c>
      <c r="J167" s="44" t="e">
        <f>#REF!-J141</f>
        <v>#REF!</v>
      </c>
      <c r="K167" s="44" t="e">
        <f>#REF!-K141</f>
        <v>#REF!</v>
      </c>
      <c r="L167" s="44" t="e">
        <f>#REF!-L141</f>
        <v>#REF!</v>
      </c>
      <c r="M167" s="44" t="e">
        <f>#REF!-M141</f>
        <v>#REF!</v>
      </c>
      <c r="N167" s="44" t="e">
        <f>#REF!-N141</f>
        <v>#REF!</v>
      </c>
      <c r="O167" s="44" t="e">
        <f>#REF!-O141</f>
        <v>#REF!</v>
      </c>
      <c r="P167" s="44" t="e">
        <f>#REF!-P141</f>
        <v>#REF!</v>
      </c>
      <c r="Q167" s="44" t="e">
        <f>#REF!-Q141</f>
        <v>#REF!</v>
      </c>
      <c r="R167" s="44" t="e">
        <f>#REF!-R141</f>
        <v>#REF!</v>
      </c>
      <c r="S167" s="44" t="e">
        <f>#REF!-S141</f>
        <v>#REF!</v>
      </c>
      <c r="T167" s="44" t="e">
        <f>#REF!-T141</f>
        <v>#REF!</v>
      </c>
      <c r="U167" s="44" t="e">
        <f>#REF!-U141</f>
        <v>#REF!</v>
      </c>
      <c r="V167" s="44" t="e">
        <f>#REF!-V141</f>
        <v>#REF!</v>
      </c>
      <c r="W167" s="44" t="e">
        <f>#REF!-W141</f>
        <v>#REF!</v>
      </c>
      <c r="X167" s="44" t="e">
        <f>#REF!-X141</f>
        <v>#REF!</v>
      </c>
      <c r="Y167" s="45" t="e">
        <f>#REF!-Y141</f>
        <v>#REF!</v>
      </c>
      <c r="Z167" s="46" t="e">
        <f>#REF!-Z141</f>
        <v>#REF!</v>
      </c>
    </row>
    <row r="168" spans="1:26">
      <c r="A168" s="36">
        <v>5</v>
      </c>
      <c r="B168" s="34" t="s">
        <v>27</v>
      </c>
      <c r="C168" s="34" t="s">
        <v>125</v>
      </c>
      <c r="D168" s="44" t="e">
        <f>#REF!-D142</f>
        <v>#REF!</v>
      </c>
      <c r="E168" s="44" t="e">
        <f>#REF!-E142</f>
        <v>#REF!</v>
      </c>
      <c r="F168" s="44" t="e">
        <f>#REF!-F142</f>
        <v>#REF!</v>
      </c>
      <c r="G168" s="43" t="e">
        <f>#REF!-G142</f>
        <v>#REF!</v>
      </c>
      <c r="H168" s="44" t="e">
        <f>#REF!-H142</f>
        <v>#REF!</v>
      </c>
      <c r="I168" s="44" t="e">
        <f>#REF!-I142</f>
        <v>#REF!</v>
      </c>
      <c r="J168" s="44" t="e">
        <f>#REF!-J142</f>
        <v>#REF!</v>
      </c>
      <c r="K168" s="44" t="e">
        <f>#REF!-K142</f>
        <v>#REF!</v>
      </c>
      <c r="L168" s="44" t="e">
        <f>#REF!-L142</f>
        <v>#REF!</v>
      </c>
      <c r="M168" s="44" t="e">
        <f>#REF!-M142</f>
        <v>#REF!</v>
      </c>
      <c r="N168" s="44" t="e">
        <f>#REF!-N142</f>
        <v>#REF!</v>
      </c>
      <c r="O168" s="44" t="e">
        <f>#REF!-O142</f>
        <v>#REF!</v>
      </c>
      <c r="P168" s="44" t="e">
        <f>#REF!-P142</f>
        <v>#REF!</v>
      </c>
      <c r="Q168" s="44" t="e">
        <f>#REF!-Q142</f>
        <v>#REF!</v>
      </c>
      <c r="R168" s="44" t="e">
        <f>#REF!-R142</f>
        <v>#REF!</v>
      </c>
      <c r="S168" s="44" t="e">
        <f>#REF!-S142</f>
        <v>#REF!</v>
      </c>
      <c r="T168" s="44" t="e">
        <f>#REF!-T142</f>
        <v>#REF!</v>
      </c>
      <c r="U168" s="44" t="e">
        <f>#REF!-U142</f>
        <v>#REF!</v>
      </c>
      <c r="V168" s="44" t="e">
        <f>#REF!-V142</f>
        <v>#REF!</v>
      </c>
      <c r="W168" s="44" t="e">
        <f>#REF!-W142</f>
        <v>#REF!</v>
      </c>
      <c r="X168" s="44" t="e">
        <f>#REF!-X142</f>
        <v>#REF!</v>
      </c>
      <c r="Y168" s="45" t="e">
        <f>#REF!-Y142</f>
        <v>#REF!</v>
      </c>
      <c r="Z168" s="46" t="e">
        <f>#REF!-Z142</f>
        <v>#REF!</v>
      </c>
    </row>
    <row r="169" spans="1:26">
      <c r="A169" s="36">
        <v>6</v>
      </c>
      <c r="B169" s="34" t="s">
        <v>28</v>
      </c>
      <c r="C169" s="34" t="s">
        <v>125</v>
      </c>
      <c r="D169" s="44" t="e">
        <f>#REF!-D143</f>
        <v>#REF!</v>
      </c>
      <c r="E169" s="44" t="e">
        <f>#REF!-E143</f>
        <v>#REF!</v>
      </c>
      <c r="F169" s="44" t="e">
        <f>#REF!-F143</f>
        <v>#REF!</v>
      </c>
      <c r="G169" s="44" t="e">
        <f>#REF!-G143</f>
        <v>#REF!</v>
      </c>
      <c r="H169" s="43" t="e">
        <f>#REF!-H143</f>
        <v>#REF!</v>
      </c>
      <c r="I169" s="44" t="e">
        <f>#REF!-I143</f>
        <v>#REF!</v>
      </c>
      <c r="J169" s="44" t="e">
        <f>#REF!-J143</f>
        <v>#REF!</v>
      </c>
      <c r="K169" s="44" t="e">
        <f>#REF!-K143</f>
        <v>#REF!</v>
      </c>
      <c r="L169" s="44" t="e">
        <f>#REF!-L143</f>
        <v>#REF!</v>
      </c>
      <c r="M169" s="44" t="e">
        <f>#REF!-M143</f>
        <v>#REF!</v>
      </c>
      <c r="N169" s="44" t="e">
        <f>#REF!-N143</f>
        <v>#REF!</v>
      </c>
      <c r="O169" s="44" t="e">
        <f>#REF!-O143</f>
        <v>#REF!</v>
      </c>
      <c r="P169" s="44" t="e">
        <f>#REF!-P143</f>
        <v>#REF!</v>
      </c>
      <c r="Q169" s="44" t="e">
        <f>#REF!-Q143</f>
        <v>#REF!</v>
      </c>
      <c r="R169" s="44" t="e">
        <f>#REF!-R143</f>
        <v>#REF!</v>
      </c>
      <c r="S169" s="44" t="e">
        <f>#REF!-S143</f>
        <v>#REF!</v>
      </c>
      <c r="T169" s="44" t="e">
        <f>#REF!-T143</f>
        <v>#REF!</v>
      </c>
      <c r="U169" s="44" t="e">
        <f>#REF!-U143</f>
        <v>#REF!</v>
      </c>
      <c r="V169" s="44" t="e">
        <f>#REF!-V143</f>
        <v>#REF!</v>
      </c>
      <c r="W169" s="44" t="e">
        <f>#REF!-W143</f>
        <v>#REF!</v>
      </c>
      <c r="X169" s="44" t="e">
        <f>#REF!-X143</f>
        <v>#REF!</v>
      </c>
      <c r="Y169" s="45" t="e">
        <f>#REF!-Y143</f>
        <v>#REF!</v>
      </c>
      <c r="Z169" s="46" t="e">
        <f>#REF!-Z143</f>
        <v>#REF!</v>
      </c>
    </row>
    <row r="170" spans="1:26">
      <c r="A170" s="36">
        <v>7</v>
      </c>
      <c r="B170" s="34" t="s">
        <v>29</v>
      </c>
      <c r="C170" s="34" t="s">
        <v>125</v>
      </c>
      <c r="D170" s="44" t="e">
        <f>#REF!-D144</f>
        <v>#REF!</v>
      </c>
      <c r="E170" s="44" t="e">
        <f>#REF!-E144</f>
        <v>#REF!</v>
      </c>
      <c r="F170" s="44" t="e">
        <f>#REF!-F144</f>
        <v>#REF!</v>
      </c>
      <c r="G170" s="44" t="e">
        <f>#REF!-G144</f>
        <v>#REF!</v>
      </c>
      <c r="H170" s="44" t="e">
        <f>#REF!-H144</f>
        <v>#REF!</v>
      </c>
      <c r="I170" s="43" t="e">
        <f>#REF!-I144</f>
        <v>#REF!</v>
      </c>
      <c r="J170" s="44" t="e">
        <f>#REF!-J144</f>
        <v>#REF!</v>
      </c>
      <c r="K170" s="44" t="e">
        <f>#REF!-K144</f>
        <v>#REF!</v>
      </c>
      <c r="L170" s="44" t="e">
        <f>#REF!-L144</f>
        <v>#REF!</v>
      </c>
      <c r="M170" s="44" t="e">
        <f>#REF!-M144</f>
        <v>#REF!</v>
      </c>
      <c r="N170" s="44" t="e">
        <f>#REF!-N144</f>
        <v>#REF!</v>
      </c>
      <c r="O170" s="44" t="e">
        <f>#REF!-O144</f>
        <v>#REF!</v>
      </c>
      <c r="P170" s="44" t="e">
        <f>#REF!-P144</f>
        <v>#REF!</v>
      </c>
      <c r="Q170" s="44" t="e">
        <f>#REF!-Q144</f>
        <v>#REF!</v>
      </c>
      <c r="R170" s="44" t="e">
        <f>#REF!-R144</f>
        <v>#REF!</v>
      </c>
      <c r="S170" s="44" t="e">
        <f>#REF!-S144</f>
        <v>#REF!</v>
      </c>
      <c r="T170" s="44" t="e">
        <f>#REF!-T144</f>
        <v>#REF!</v>
      </c>
      <c r="U170" s="44" t="e">
        <f>#REF!-U144</f>
        <v>#REF!</v>
      </c>
      <c r="V170" s="44" t="e">
        <f>#REF!-V144</f>
        <v>#REF!</v>
      </c>
      <c r="W170" s="44" t="e">
        <f>#REF!-W144</f>
        <v>#REF!</v>
      </c>
      <c r="X170" s="44" t="e">
        <f>#REF!-X144</f>
        <v>#REF!</v>
      </c>
      <c r="Y170" s="45" t="e">
        <f>#REF!-Y144</f>
        <v>#REF!</v>
      </c>
      <c r="Z170" s="46" t="e">
        <f>#REF!-Z144</f>
        <v>#REF!</v>
      </c>
    </row>
    <row r="171" spans="1:26">
      <c r="A171" s="36">
        <v>8</v>
      </c>
      <c r="B171" s="34" t="s">
        <v>109</v>
      </c>
      <c r="C171" s="34" t="s">
        <v>125</v>
      </c>
      <c r="D171" s="44" t="e">
        <f>#REF!-D145</f>
        <v>#REF!</v>
      </c>
      <c r="E171" s="44" t="e">
        <f>#REF!-E145</f>
        <v>#REF!</v>
      </c>
      <c r="F171" s="44" t="e">
        <f>#REF!-F145</f>
        <v>#REF!</v>
      </c>
      <c r="G171" s="44" t="e">
        <f>#REF!-G145</f>
        <v>#REF!</v>
      </c>
      <c r="H171" s="44" t="e">
        <f>#REF!-H145</f>
        <v>#REF!</v>
      </c>
      <c r="I171" s="44" t="e">
        <f>#REF!-I145</f>
        <v>#REF!</v>
      </c>
      <c r="J171" s="43" t="e">
        <f>#REF!-J145</f>
        <v>#REF!</v>
      </c>
      <c r="K171" s="44" t="e">
        <f>#REF!-K145</f>
        <v>#REF!</v>
      </c>
      <c r="L171" s="44" t="e">
        <f>#REF!-L145</f>
        <v>#REF!</v>
      </c>
      <c r="M171" s="44" t="e">
        <f>#REF!-M145</f>
        <v>#REF!</v>
      </c>
      <c r="N171" s="44" t="e">
        <f>#REF!-N145</f>
        <v>#REF!</v>
      </c>
      <c r="O171" s="44" t="e">
        <f>#REF!-O145</f>
        <v>#REF!</v>
      </c>
      <c r="P171" s="44" t="e">
        <f>#REF!-P145</f>
        <v>#REF!</v>
      </c>
      <c r="Q171" s="44" t="e">
        <f>#REF!-Q145</f>
        <v>#REF!</v>
      </c>
      <c r="R171" s="44" t="e">
        <f>#REF!-R145</f>
        <v>#REF!</v>
      </c>
      <c r="S171" s="44" t="e">
        <f>#REF!-S145</f>
        <v>#REF!</v>
      </c>
      <c r="T171" s="44" t="e">
        <f>#REF!-T145</f>
        <v>#REF!</v>
      </c>
      <c r="U171" s="44" t="e">
        <f>#REF!-U145</f>
        <v>#REF!</v>
      </c>
      <c r="V171" s="44" t="e">
        <f>#REF!-V145</f>
        <v>#REF!</v>
      </c>
      <c r="W171" s="44" t="e">
        <f>#REF!-W145</f>
        <v>#REF!</v>
      </c>
      <c r="X171" s="44" t="e">
        <f>#REF!-X145</f>
        <v>#REF!</v>
      </c>
      <c r="Y171" s="45" t="e">
        <f>#REF!-Y145</f>
        <v>#REF!</v>
      </c>
      <c r="Z171" s="46" t="e">
        <f>#REF!-Z145</f>
        <v>#REF!</v>
      </c>
    </row>
    <row r="172" spans="1:26">
      <c r="A172" s="36">
        <v>9</v>
      </c>
      <c r="B172" s="34" t="s">
        <v>110</v>
      </c>
      <c r="C172" s="34" t="s">
        <v>125</v>
      </c>
      <c r="D172" s="44" t="e">
        <f>#REF!-D146</f>
        <v>#REF!</v>
      </c>
      <c r="E172" s="44" t="e">
        <f>#REF!-E146</f>
        <v>#REF!</v>
      </c>
      <c r="F172" s="44" t="e">
        <f>#REF!-F146</f>
        <v>#REF!</v>
      </c>
      <c r="G172" s="44" t="e">
        <f>#REF!-G146</f>
        <v>#REF!</v>
      </c>
      <c r="H172" s="44" t="e">
        <f>#REF!-H146</f>
        <v>#REF!</v>
      </c>
      <c r="I172" s="44" t="e">
        <f>#REF!-I146</f>
        <v>#REF!</v>
      </c>
      <c r="J172" s="44" t="e">
        <f>#REF!-J146</f>
        <v>#REF!</v>
      </c>
      <c r="K172" s="43" t="e">
        <f>#REF!-K146</f>
        <v>#REF!</v>
      </c>
      <c r="L172" s="44" t="e">
        <f>#REF!-L146</f>
        <v>#REF!</v>
      </c>
      <c r="M172" s="44" t="e">
        <f>#REF!-M146</f>
        <v>#REF!</v>
      </c>
      <c r="N172" s="44" t="e">
        <f>#REF!-N146</f>
        <v>#REF!</v>
      </c>
      <c r="O172" s="44" t="e">
        <f>#REF!-O146</f>
        <v>#REF!</v>
      </c>
      <c r="P172" s="44" t="e">
        <f>#REF!-P146</f>
        <v>#REF!</v>
      </c>
      <c r="Q172" s="44" t="e">
        <f>#REF!-Q146</f>
        <v>#REF!</v>
      </c>
      <c r="R172" s="44" t="e">
        <f>#REF!-R146</f>
        <v>#REF!</v>
      </c>
      <c r="S172" s="44" t="e">
        <f>#REF!-S146</f>
        <v>#REF!</v>
      </c>
      <c r="T172" s="44" t="e">
        <f>#REF!-T146</f>
        <v>#REF!</v>
      </c>
      <c r="U172" s="44" t="e">
        <f>#REF!-U146</f>
        <v>#REF!</v>
      </c>
      <c r="V172" s="44" t="e">
        <f>#REF!-V146</f>
        <v>#REF!</v>
      </c>
      <c r="W172" s="44" t="e">
        <f>#REF!-W146</f>
        <v>#REF!</v>
      </c>
      <c r="X172" s="44" t="e">
        <f>#REF!-X146</f>
        <v>#REF!</v>
      </c>
      <c r="Y172" s="45" t="e">
        <f>#REF!-Y146</f>
        <v>#REF!</v>
      </c>
      <c r="Z172" s="46" t="e">
        <f>#REF!-Z146</f>
        <v>#REF!</v>
      </c>
    </row>
    <row r="173" spans="1:26">
      <c r="A173" s="36">
        <v>10</v>
      </c>
      <c r="B173" s="34" t="s">
        <v>30</v>
      </c>
      <c r="C173" s="34" t="s">
        <v>125</v>
      </c>
      <c r="D173" s="44" t="e">
        <f>#REF!-D147</f>
        <v>#REF!</v>
      </c>
      <c r="E173" s="44" t="e">
        <f>#REF!-E147</f>
        <v>#REF!</v>
      </c>
      <c r="F173" s="44" t="e">
        <f>#REF!-F147</f>
        <v>#REF!</v>
      </c>
      <c r="G173" s="44" t="e">
        <f>#REF!-G147</f>
        <v>#REF!</v>
      </c>
      <c r="H173" s="44" t="e">
        <f>#REF!-H147</f>
        <v>#REF!</v>
      </c>
      <c r="I173" s="44" t="e">
        <f>#REF!-I147</f>
        <v>#REF!</v>
      </c>
      <c r="J173" s="44" t="e">
        <f>#REF!-J147</f>
        <v>#REF!</v>
      </c>
      <c r="K173" s="44" t="e">
        <f>#REF!-K147</f>
        <v>#REF!</v>
      </c>
      <c r="L173" s="43" t="e">
        <f>#REF!-L147</f>
        <v>#REF!</v>
      </c>
      <c r="M173" s="44" t="e">
        <f>#REF!-M147</f>
        <v>#REF!</v>
      </c>
      <c r="N173" s="44" t="e">
        <f>#REF!-N147</f>
        <v>#REF!</v>
      </c>
      <c r="O173" s="44" t="e">
        <f>#REF!-O147</f>
        <v>#REF!</v>
      </c>
      <c r="P173" s="44" t="e">
        <f>#REF!-P147</f>
        <v>#REF!</v>
      </c>
      <c r="Q173" s="44" t="e">
        <f>#REF!-Q147</f>
        <v>#REF!</v>
      </c>
      <c r="R173" s="44" t="e">
        <f>#REF!-R147</f>
        <v>#REF!</v>
      </c>
      <c r="S173" s="44" t="e">
        <f>#REF!-S147</f>
        <v>#REF!</v>
      </c>
      <c r="T173" s="44" t="e">
        <f>#REF!-T147</f>
        <v>#REF!</v>
      </c>
      <c r="U173" s="44" t="e">
        <f>#REF!-U147</f>
        <v>#REF!</v>
      </c>
      <c r="V173" s="44" t="e">
        <f>#REF!-V147</f>
        <v>#REF!</v>
      </c>
      <c r="W173" s="44" t="e">
        <f>#REF!-W147</f>
        <v>#REF!</v>
      </c>
      <c r="X173" s="44" t="e">
        <f>#REF!-X147</f>
        <v>#REF!</v>
      </c>
      <c r="Y173" s="45" t="e">
        <f>#REF!-Y147</f>
        <v>#REF!</v>
      </c>
      <c r="Z173" s="46" t="e">
        <f>#REF!-Z147</f>
        <v>#REF!</v>
      </c>
    </row>
    <row r="174" spans="1:26">
      <c r="A174" s="36">
        <v>12</v>
      </c>
      <c r="B174" s="34" t="s">
        <v>31</v>
      </c>
      <c r="C174" s="34" t="s">
        <v>125</v>
      </c>
      <c r="D174" s="44" t="e">
        <f>#REF!-D148</f>
        <v>#REF!</v>
      </c>
      <c r="E174" s="44" t="e">
        <f>#REF!-E148</f>
        <v>#REF!</v>
      </c>
      <c r="F174" s="44" t="e">
        <f>#REF!-F148</f>
        <v>#REF!</v>
      </c>
      <c r="G174" s="44" t="e">
        <f>#REF!-G148</f>
        <v>#REF!</v>
      </c>
      <c r="H174" s="44" t="e">
        <f>#REF!-H148</f>
        <v>#REF!</v>
      </c>
      <c r="I174" s="135" t="e">
        <f>#REF!-I148</f>
        <v>#REF!</v>
      </c>
      <c r="J174" s="44" t="e">
        <f>#REF!-J148</f>
        <v>#REF!</v>
      </c>
      <c r="K174" s="44" t="e">
        <f>#REF!-K148</f>
        <v>#REF!</v>
      </c>
      <c r="L174" s="44" t="e">
        <f>#REF!-L148</f>
        <v>#REF!</v>
      </c>
      <c r="M174" s="43" t="e">
        <f>#REF!-M148</f>
        <v>#REF!</v>
      </c>
      <c r="N174" s="44" t="e">
        <f>#REF!-N148</f>
        <v>#REF!</v>
      </c>
      <c r="O174" s="44" t="e">
        <f>#REF!-O148</f>
        <v>#REF!</v>
      </c>
      <c r="P174" s="44" t="e">
        <f>#REF!-P148</f>
        <v>#REF!</v>
      </c>
      <c r="Q174" s="44" t="e">
        <f>#REF!-Q148</f>
        <v>#REF!</v>
      </c>
      <c r="R174" s="44" t="e">
        <f>#REF!-R148</f>
        <v>#REF!</v>
      </c>
      <c r="S174" s="44" t="e">
        <f>#REF!-S148</f>
        <v>#REF!</v>
      </c>
      <c r="T174" s="44" t="e">
        <f>#REF!-T148</f>
        <v>#REF!</v>
      </c>
      <c r="U174" s="44" t="e">
        <f>#REF!-U148</f>
        <v>#REF!</v>
      </c>
      <c r="V174" s="44" t="e">
        <f>#REF!-V148</f>
        <v>#REF!</v>
      </c>
      <c r="W174" s="44" t="e">
        <f>#REF!-W148</f>
        <v>#REF!</v>
      </c>
      <c r="X174" s="44" t="e">
        <f>#REF!-X148</f>
        <v>#REF!</v>
      </c>
      <c r="Y174" s="45" t="e">
        <f>#REF!-Y148</f>
        <v>#REF!</v>
      </c>
      <c r="Z174" s="46" t="e">
        <f>#REF!-Z148</f>
        <v>#REF!</v>
      </c>
    </row>
    <row r="175" spans="1:26">
      <c r="A175" s="36">
        <v>13</v>
      </c>
      <c r="B175" s="34" t="s">
        <v>32</v>
      </c>
      <c r="C175" s="34" t="s">
        <v>125</v>
      </c>
      <c r="D175" s="44" t="e">
        <f>#REF!-D149</f>
        <v>#REF!</v>
      </c>
      <c r="E175" s="44" t="e">
        <f>#REF!-E149</f>
        <v>#REF!</v>
      </c>
      <c r="F175" s="44" t="e">
        <f>#REF!-F149</f>
        <v>#REF!</v>
      </c>
      <c r="G175" s="44" t="e">
        <f>#REF!-G149</f>
        <v>#REF!</v>
      </c>
      <c r="H175" s="44" t="e">
        <f>#REF!-H149</f>
        <v>#REF!</v>
      </c>
      <c r="I175" s="44" t="e">
        <f>#REF!-I149</f>
        <v>#REF!</v>
      </c>
      <c r="J175" s="44" t="e">
        <f>#REF!-J149</f>
        <v>#REF!</v>
      </c>
      <c r="K175" s="44" t="e">
        <f>#REF!-K149</f>
        <v>#REF!</v>
      </c>
      <c r="L175" s="44" t="e">
        <f>#REF!-L149</f>
        <v>#REF!</v>
      </c>
      <c r="M175" s="44" t="e">
        <f>#REF!-M149</f>
        <v>#REF!</v>
      </c>
      <c r="N175" s="43" t="e">
        <f>#REF!-N149</f>
        <v>#REF!</v>
      </c>
      <c r="O175" s="44" t="e">
        <f>#REF!-O149</f>
        <v>#REF!</v>
      </c>
      <c r="P175" s="44" t="e">
        <f>#REF!-P149</f>
        <v>#REF!</v>
      </c>
      <c r="Q175" s="44" t="e">
        <f>#REF!-Q149</f>
        <v>#REF!</v>
      </c>
      <c r="R175" s="44" t="e">
        <f>#REF!-R149</f>
        <v>#REF!</v>
      </c>
      <c r="S175" s="44" t="e">
        <f>#REF!-S149</f>
        <v>#REF!</v>
      </c>
      <c r="T175" s="44" t="e">
        <f>#REF!-T149</f>
        <v>#REF!</v>
      </c>
      <c r="U175" s="44" t="e">
        <f>#REF!-U149</f>
        <v>#REF!</v>
      </c>
      <c r="V175" s="44" t="e">
        <f>#REF!-V149</f>
        <v>#REF!</v>
      </c>
      <c r="W175" s="44" t="e">
        <f>#REF!-W149</f>
        <v>#REF!</v>
      </c>
      <c r="X175" s="44" t="e">
        <f>#REF!-X149</f>
        <v>#REF!</v>
      </c>
      <c r="Y175" s="45" t="e">
        <f>#REF!-Y149</f>
        <v>#REF!</v>
      </c>
      <c r="Z175" s="46" t="e">
        <f>#REF!-Z149</f>
        <v>#REF!</v>
      </c>
    </row>
    <row r="176" spans="1:26">
      <c r="A176" s="36">
        <v>14</v>
      </c>
      <c r="B176" s="34" t="s">
        <v>33</v>
      </c>
      <c r="C176" s="34" t="s">
        <v>125</v>
      </c>
      <c r="D176" s="44" t="e">
        <f>#REF!-D150</f>
        <v>#REF!</v>
      </c>
      <c r="E176" s="44" t="e">
        <f>#REF!-E150</f>
        <v>#REF!</v>
      </c>
      <c r="F176" s="44" t="e">
        <f>#REF!-F150</f>
        <v>#REF!</v>
      </c>
      <c r="G176" s="44" t="e">
        <f>#REF!-G150</f>
        <v>#REF!</v>
      </c>
      <c r="H176" s="44" t="e">
        <f>#REF!-H150</f>
        <v>#REF!</v>
      </c>
      <c r="I176" s="44" t="e">
        <f>#REF!-I150</f>
        <v>#REF!</v>
      </c>
      <c r="J176" s="44" t="e">
        <f>#REF!-J150</f>
        <v>#REF!</v>
      </c>
      <c r="K176" s="44" t="e">
        <f>#REF!-K150</f>
        <v>#REF!</v>
      </c>
      <c r="L176" s="44" t="e">
        <f>#REF!-L150</f>
        <v>#REF!</v>
      </c>
      <c r="M176" s="44" t="e">
        <f>#REF!-M150</f>
        <v>#REF!</v>
      </c>
      <c r="N176" s="44" t="e">
        <f>#REF!-N150</f>
        <v>#REF!</v>
      </c>
      <c r="O176" s="43" t="e">
        <f>#REF!-O150</f>
        <v>#REF!</v>
      </c>
      <c r="P176" s="44" t="e">
        <f>#REF!-P150</f>
        <v>#REF!</v>
      </c>
      <c r="Q176" s="44" t="e">
        <f>#REF!-Q150</f>
        <v>#REF!</v>
      </c>
      <c r="R176" s="44" t="e">
        <f>#REF!-R150</f>
        <v>#REF!</v>
      </c>
      <c r="S176" s="44" t="e">
        <f>#REF!-S150</f>
        <v>#REF!</v>
      </c>
      <c r="T176" s="44" t="e">
        <f>#REF!-T150</f>
        <v>#REF!</v>
      </c>
      <c r="U176" s="44" t="e">
        <f>#REF!-U150</f>
        <v>#REF!</v>
      </c>
      <c r="V176" s="44" t="e">
        <f>#REF!-V150</f>
        <v>#REF!</v>
      </c>
      <c r="W176" s="44" t="e">
        <f>#REF!-W150</f>
        <v>#REF!</v>
      </c>
      <c r="X176" s="44" t="e">
        <f>#REF!-X150</f>
        <v>#REF!</v>
      </c>
      <c r="Y176" s="45" t="e">
        <f>#REF!-Y150</f>
        <v>#REF!</v>
      </c>
      <c r="Z176" s="46" t="e">
        <f>#REF!-Z150</f>
        <v>#REF!</v>
      </c>
    </row>
    <row r="177" spans="1:26">
      <c r="A177" s="36">
        <v>17</v>
      </c>
      <c r="B177" s="34" t="s">
        <v>34</v>
      </c>
      <c r="C177" s="34" t="s">
        <v>125</v>
      </c>
      <c r="D177" s="44" t="e">
        <f>#REF!-D151</f>
        <v>#REF!</v>
      </c>
      <c r="E177" s="44" t="e">
        <f>#REF!-E151</f>
        <v>#REF!</v>
      </c>
      <c r="F177" s="44" t="e">
        <f>#REF!-F151</f>
        <v>#REF!</v>
      </c>
      <c r="G177" s="44" t="e">
        <f>#REF!-G151</f>
        <v>#REF!</v>
      </c>
      <c r="H177" s="44" t="e">
        <f>#REF!-H151</f>
        <v>#REF!</v>
      </c>
      <c r="I177" s="44" t="e">
        <f>#REF!-I151</f>
        <v>#REF!</v>
      </c>
      <c r="J177" s="44" t="e">
        <f>#REF!-J151</f>
        <v>#REF!</v>
      </c>
      <c r="K177" s="44" t="e">
        <f>#REF!-K151</f>
        <v>#REF!</v>
      </c>
      <c r="L177" s="44" t="e">
        <f>#REF!-L151</f>
        <v>#REF!</v>
      </c>
      <c r="M177" s="44" t="e">
        <f>#REF!-M151</f>
        <v>#REF!</v>
      </c>
      <c r="N177" s="44" t="e">
        <f>#REF!-N151</f>
        <v>#REF!</v>
      </c>
      <c r="O177" s="44" t="e">
        <f>#REF!-O151</f>
        <v>#REF!</v>
      </c>
      <c r="P177" s="43" t="e">
        <f>#REF!-P151</f>
        <v>#REF!</v>
      </c>
      <c r="Q177" s="44" t="e">
        <f>#REF!-Q151</f>
        <v>#REF!</v>
      </c>
      <c r="R177" s="44" t="e">
        <f>#REF!-R151</f>
        <v>#REF!</v>
      </c>
      <c r="S177" s="44" t="e">
        <f>#REF!-S151</f>
        <v>#REF!</v>
      </c>
      <c r="T177" s="44" t="e">
        <f>#REF!-T151</f>
        <v>#REF!</v>
      </c>
      <c r="U177" s="44" t="e">
        <f>#REF!-U151</f>
        <v>#REF!</v>
      </c>
      <c r="V177" s="44" t="e">
        <f>#REF!-V151</f>
        <v>#REF!</v>
      </c>
      <c r="W177" s="44" t="e">
        <f>#REF!-W151</f>
        <v>#REF!</v>
      </c>
      <c r="X177" s="44" t="e">
        <f>#REF!-X151</f>
        <v>#REF!</v>
      </c>
      <c r="Y177" s="45" t="e">
        <f>#REF!-Y151</f>
        <v>#REF!</v>
      </c>
      <c r="Z177" s="46" t="e">
        <f>#REF!-Z151</f>
        <v>#REF!</v>
      </c>
    </row>
    <row r="178" spans="1:26">
      <c r="A178" s="36">
        <v>18</v>
      </c>
      <c r="B178" s="34" t="s">
        <v>35</v>
      </c>
      <c r="C178" s="34" t="s">
        <v>125</v>
      </c>
      <c r="D178" s="44" t="e">
        <f>#REF!-D152</f>
        <v>#REF!</v>
      </c>
      <c r="E178" s="44" t="e">
        <f>#REF!-E152</f>
        <v>#REF!</v>
      </c>
      <c r="F178" s="44" t="e">
        <f>#REF!-F152</f>
        <v>#REF!</v>
      </c>
      <c r="G178" s="44" t="e">
        <f>#REF!-G152</f>
        <v>#REF!</v>
      </c>
      <c r="H178" s="44" t="e">
        <f>#REF!-H152</f>
        <v>#REF!</v>
      </c>
      <c r="I178" s="44" t="e">
        <f>#REF!-I152</f>
        <v>#REF!</v>
      </c>
      <c r="J178" s="44" t="e">
        <f>#REF!-J152</f>
        <v>#REF!</v>
      </c>
      <c r="K178" s="44" t="e">
        <f>#REF!-K152</f>
        <v>#REF!</v>
      </c>
      <c r="L178" s="44" t="e">
        <f>#REF!-L152</f>
        <v>#REF!</v>
      </c>
      <c r="M178" s="44" t="e">
        <f>#REF!-M152</f>
        <v>#REF!</v>
      </c>
      <c r="N178" s="44" t="e">
        <f>#REF!-N152</f>
        <v>#REF!</v>
      </c>
      <c r="O178" s="44" t="e">
        <f>#REF!-O152</f>
        <v>#REF!</v>
      </c>
      <c r="P178" s="44" t="e">
        <f>#REF!-P152</f>
        <v>#REF!</v>
      </c>
      <c r="Q178" s="43" t="e">
        <f>#REF!-Q152</f>
        <v>#REF!</v>
      </c>
      <c r="R178" s="44" t="e">
        <f>#REF!-R152</f>
        <v>#REF!</v>
      </c>
      <c r="S178" s="44" t="e">
        <f>#REF!-S152</f>
        <v>#REF!</v>
      </c>
      <c r="T178" s="44" t="e">
        <f>#REF!-T152</f>
        <v>#REF!</v>
      </c>
      <c r="U178" s="44" t="e">
        <f>#REF!-U152</f>
        <v>#REF!</v>
      </c>
      <c r="V178" s="44" t="e">
        <f>#REF!-V152</f>
        <v>#REF!</v>
      </c>
      <c r="W178" s="44" t="e">
        <f>#REF!-W152</f>
        <v>#REF!</v>
      </c>
      <c r="X178" s="44" t="e">
        <f>#REF!-X152</f>
        <v>#REF!</v>
      </c>
      <c r="Y178" s="45" t="e">
        <f>#REF!-Y152</f>
        <v>#REF!</v>
      </c>
      <c r="Z178" s="46" t="e">
        <f>#REF!-Z152</f>
        <v>#REF!</v>
      </c>
    </row>
    <row r="179" spans="1:26">
      <c r="A179" s="36">
        <v>19</v>
      </c>
      <c r="B179" s="34" t="s">
        <v>36</v>
      </c>
      <c r="C179" s="34" t="s">
        <v>125</v>
      </c>
      <c r="D179" s="44" t="e">
        <f>#REF!-D153</f>
        <v>#REF!</v>
      </c>
      <c r="E179" s="44" t="e">
        <f>#REF!-E153</f>
        <v>#REF!</v>
      </c>
      <c r="F179" s="44" t="e">
        <f>#REF!-F153</f>
        <v>#REF!</v>
      </c>
      <c r="G179" s="44" t="e">
        <f>#REF!-G153</f>
        <v>#REF!</v>
      </c>
      <c r="H179" s="44" t="e">
        <f>#REF!-H153</f>
        <v>#REF!</v>
      </c>
      <c r="I179" s="44" t="e">
        <f>#REF!-I153</f>
        <v>#REF!</v>
      </c>
      <c r="J179" s="44" t="e">
        <f>#REF!-J153</f>
        <v>#REF!</v>
      </c>
      <c r="K179" s="44" t="e">
        <f>#REF!-K153</f>
        <v>#REF!</v>
      </c>
      <c r="L179" s="44" t="e">
        <f>#REF!-L153</f>
        <v>#REF!</v>
      </c>
      <c r="M179" s="44" t="e">
        <f>#REF!-M153</f>
        <v>#REF!</v>
      </c>
      <c r="N179" s="44" t="e">
        <f>#REF!-N153</f>
        <v>#REF!</v>
      </c>
      <c r="O179" s="44" t="e">
        <f>#REF!-O153</f>
        <v>#REF!</v>
      </c>
      <c r="P179" s="44" t="e">
        <f>#REF!-P153</f>
        <v>#REF!</v>
      </c>
      <c r="Q179" s="44" t="e">
        <f>#REF!-Q153</f>
        <v>#REF!</v>
      </c>
      <c r="R179" s="43" t="e">
        <f>#REF!-R153</f>
        <v>#REF!</v>
      </c>
      <c r="S179" s="44" t="e">
        <f>#REF!-S153</f>
        <v>#REF!</v>
      </c>
      <c r="T179" s="44" t="e">
        <f>#REF!-T153</f>
        <v>#REF!</v>
      </c>
      <c r="U179" s="44" t="e">
        <f>#REF!-U153</f>
        <v>#REF!</v>
      </c>
      <c r="V179" s="44" t="e">
        <f>#REF!-V153</f>
        <v>#REF!</v>
      </c>
      <c r="W179" s="44" t="e">
        <f>#REF!-W153</f>
        <v>#REF!</v>
      </c>
      <c r="X179" s="44" t="e">
        <f>#REF!-X153</f>
        <v>#REF!</v>
      </c>
      <c r="Y179" s="45" t="e">
        <f>#REF!-Y153</f>
        <v>#REF!</v>
      </c>
      <c r="Z179" s="46" t="e">
        <f>#REF!-Z153</f>
        <v>#REF!</v>
      </c>
    </row>
    <row r="180" spans="1:26">
      <c r="A180" s="36">
        <v>20</v>
      </c>
      <c r="B180" s="34" t="s">
        <v>37</v>
      </c>
      <c r="C180" s="34" t="s">
        <v>125</v>
      </c>
      <c r="D180" s="44" t="e">
        <f>#REF!-D154</f>
        <v>#REF!</v>
      </c>
      <c r="E180" s="44" t="e">
        <f>#REF!-E154</f>
        <v>#REF!</v>
      </c>
      <c r="F180" s="44" t="e">
        <f>#REF!-F154</f>
        <v>#REF!</v>
      </c>
      <c r="G180" s="44" t="e">
        <f>#REF!-G154</f>
        <v>#REF!</v>
      </c>
      <c r="H180" s="44" t="e">
        <f>#REF!-H154</f>
        <v>#REF!</v>
      </c>
      <c r="I180" s="44" t="e">
        <f>#REF!-I154</f>
        <v>#REF!</v>
      </c>
      <c r="J180" s="44" t="e">
        <f>#REF!-J154</f>
        <v>#REF!</v>
      </c>
      <c r="K180" s="44" t="e">
        <f>#REF!-K154</f>
        <v>#REF!</v>
      </c>
      <c r="L180" s="44" t="e">
        <f>#REF!-L154</f>
        <v>#REF!</v>
      </c>
      <c r="M180" s="44" t="e">
        <f>#REF!-M154</f>
        <v>#REF!</v>
      </c>
      <c r="N180" s="44" t="e">
        <f>#REF!-N154</f>
        <v>#REF!</v>
      </c>
      <c r="O180" s="44" t="e">
        <f>#REF!-O154</f>
        <v>#REF!</v>
      </c>
      <c r="P180" s="44" t="e">
        <f>#REF!-P154</f>
        <v>#REF!</v>
      </c>
      <c r="Q180" s="44" t="e">
        <f>#REF!-Q154</f>
        <v>#REF!</v>
      </c>
      <c r="R180" s="44" t="e">
        <f>#REF!-R154</f>
        <v>#REF!</v>
      </c>
      <c r="S180" s="43" t="e">
        <f>#REF!-S154</f>
        <v>#REF!</v>
      </c>
      <c r="T180" s="44" t="e">
        <f>#REF!-T154</f>
        <v>#REF!</v>
      </c>
      <c r="U180" s="44" t="e">
        <f>#REF!-U154</f>
        <v>#REF!</v>
      </c>
      <c r="V180" s="44" t="e">
        <f>#REF!-V154</f>
        <v>#REF!</v>
      </c>
      <c r="W180" s="44" t="e">
        <f>#REF!-W154</f>
        <v>#REF!</v>
      </c>
      <c r="X180" s="44" t="e">
        <f>#REF!-X154</f>
        <v>#REF!</v>
      </c>
      <c r="Y180" s="45" t="e">
        <f>#REF!-Y154</f>
        <v>#REF!</v>
      </c>
      <c r="Z180" s="46" t="e">
        <f>#REF!-Z154</f>
        <v>#REF!</v>
      </c>
    </row>
    <row r="181" spans="1:26">
      <c r="A181" s="36">
        <v>21</v>
      </c>
      <c r="B181" s="34" t="s">
        <v>38</v>
      </c>
      <c r="C181" s="34" t="s">
        <v>125</v>
      </c>
      <c r="D181" s="44" t="e">
        <f>#REF!-D155</f>
        <v>#REF!</v>
      </c>
      <c r="E181" s="44" t="e">
        <f>#REF!-E155</f>
        <v>#REF!</v>
      </c>
      <c r="F181" s="44" t="e">
        <f>#REF!-F155</f>
        <v>#REF!</v>
      </c>
      <c r="G181" s="44" t="e">
        <f>#REF!-G155</f>
        <v>#REF!</v>
      </c>
      <c r="H181" s="44" t="e">
        <f>#REF!-H155</f>
        <v>#REF!</v>
      </c>
      <c r="I181" s="44" t="e">
        <f>#REF!-I155</f>
        <v>#REF!</v>
      </c>
      <c r="J181" s="44" t="e">
        <f>#REF!-J155</f>
        <v>#REF!</v>
      </c>
      <c r="K181" s="44" t="e">
        <f>#REF!-K155</f>
        <v>#REF!</v>
      </c>
      <c r="L181" s="44" t="e">
        <f>#REF!-L155</f>
        <v>#REF!</v>
      </c>
      <c r="M181" s="44" t="e">
        <f>#REF!-M155</f>
        <v>#REF!</v>
      </c>
      <c r="N181" s="44" t="e">
        <f>#REF!-N155</f>
        <v>#REF!</v>
      </c>
      <c r="O181" s="44" t="e">
        <f>#REF!-O155</f>
        <v>#REF!</v>
      </c>
      <c r="P181" s="44" t="e">
        <f>#REF!-P155</f>
        <v>#REF!</v>
      </c>
      <c r="Q181" s="44" t="e">
        <f>#REF!-Q155</f>
        <v>#REF!</v>
      </c>
      <c r="R181" s="44" t="e">
        <f>#REF!-R155</f>
        <v>#REF!</v>
      </c>
      <c r="S181" s="44" t="e">
        <f>#REF!-S155</f>
        <v>#REF!</v>
      </c>
      <c r="T181" s="43" t="e">
        <f>#REF!-T155</f>
        <v>#REF!</v>
      </c>
      <c r="U181" s="44" t="e">
        <f>#REF!-U155</f>
        <v>#REF!</v>
      </c>
      <c r="V181" s="44" t="e">
        <f>#REF!-V155</f>
        <v>#REF!</v>
      </c>
      <c r="W181" s="44" t="e">
        <f>#REF!-W155</f>
        <v>#REF!</v>
      </c>
      <c r="X181" s="44" t="e">
        <f>#REF!-X155</f>
        <v>#REF!</v>
      </c>
      <c r="Y181" s="45" t="e">
        <f>#REF!-Y155</f>
        <v>#REF!</v>
      </c>
      <c r="Z181" s="46" t="e">
        <f>#REF!-Z155</f>
        <v>#REF!</v>
      </c>
    </row>
    <row r="182" spans="1:26">
      <c r="A182" s="36">
        <v>22</v>
      </c>
      <c r="B182" s="34" t="s">
        <v>39</v>
      </c>
      <c r="C182" s="34" t="s">
        <v>125</v>
      </c>
      <c r="D182" s="44" t="e">
        <f>#REF!-D156</f>
        <v>#REF!</v>
      </c>
      <c r="E182" s="44" t="e">
        <f>#REF!-E156</f>
        <v>#REF!</v>
      </c>
      <c r="F182" s="44" t="e">
        <f>#REF!-F156</f>
        <v>#REF!</v>
      </c>
      <c r="G182" s="44" t="e">
        <f>#REF!-G156</f>
        <v>#REF!</v>
      </c>
      <c r="H182" s="44" t="e">
        <f>#REF!-H156</f>
        <v>#REF!</v>
      </c>
      <c r="I182" s="44" t="e">
        <f>#REF!-I156</f>
        <v>#REF!</v>
      </c>
      <c r="J182" s="44" t="e">
        <f>#REF!-J156</f>
        <v>#REF!</v>
      </c>
      <c r="K182" s="44" t="e">
        <f>#REF!-K156</f>
        <v>#REF!</v>
      </c>
      <c r="L182" s="44" t="e">
        <f>#REF!-L156</f>
        <v>#REF!</v>
      </c>
      <c r="M182" s="44" t="e">
        <f>#REF!-M156</f>
        <v>#REF!</v>
      </c>
      <c r="N182" s="44" t="e">
        <f>#REF!-N156</f>
        <v>#REF!</v>
      </c>
      <c r="O182" s="44" t="e">
        <f>#REF!-O156</f>
        <v>#REF!</v>
      </c>
      <c r="P182" s="44" t="e">
        <f>#REF!-P156</f>
        <v>#REF!</v>
      </c>
      <c r="Q182" s="44" t="e">
        <f>#REF!-Q156</f>
        <v>#REF!</v>
      </c>
      <c r="R182" s="44" t="e">
        <f>#REF!-R156</f>
        <v>#REF!</v>
      </c>
      <c r="S182" s="44" t="e">
        <f>#REF!-S156</f>
        <v>#REF!</v>
      </c>
      <c r="T182" s="44" t="e">
        <f>#REF!-T156</f>
        <v>#REF!</v>
      </c>
      <c r="U182" s="43" t="e">
        <f>#REF!-U156</f>
        <v>#REF!</v>
      </c>
      <c r="V182" s="44" t="e">
        <f>#REF!-V156</f>
        <v>#REF!</v>
      </c>
      <c r="W182" s="44" t="e">
        <f>#REF!-W156</f>
        <v>#REF!</v>
      </c>
      <c r="X182" s="44" t="e">
        <f>#REF!-X156</f>
        <v>#REF!</v>
      </c>
      <c r="Y182" s="45" t="e">
        <f>#REF!-Y156</f>
        <v>#REF!</v>
      </c>
      <c r="Z182" s="46" t="e">
        <f>#REF!-Z156</f>
        <v>#REF!</v>
      </c>
    </row>
    <row r="183" spans="1:26">
      <c r="A183" s="36">
        <v>23</v>
      </c>
      <c r="B183" s="34" t="s">
        <v>111</v>
      </c>
      <c r="C183" s="34" t="s">
        <v>125</v>
      </c>
      <c r="D183" s="44" t="e">
        <f>#REF!-D157</f>
        <v>#REF!</v>
      </c>
      <c r="E183" s="44" t="e">
        <f>#REF!-E157</f>
        <v>#REF!</v>
      </c>
      <c r="F183" s="44" t="e">
        <f>#REF!-F157</f>
        <v>#REF!</v>
      </c>
      <c r="G183" s="44" t="e">
        <f>#REF!-G157</f>
        <v>#REF!</v>
      </c>
      <c r="H183" s="44" t="e">
        <f>#REF!-H157</f>
        <v>#REF!</v>
      </c>
      <c r="I183" s="44" t="e">
        <f>#REF!-I157</f>
        <v>#REF!</v>
      </c>
      <c r="J183" s="44" t="e">
        <f>#REF!-J157</f>
        <v>#REF!</v>
      </c>
      <c r="K183" s="44" t="e">
        <f>#REF!-K157</f>
        <v>#REF!</v>
      </c>
      <c r="L183" s="44" t="e">
        <f>#REF!-L157</f>
        <v>#REF!</v>
      </c>
      <c r="M183" s="44" t="e">
        <f>#REF!-M157</f>
        <v>#REF!</v>
      </c>
      <c r="N183" s="44" t="e">
        <f>#REF!-N157</f>
        <v>#REF!</v>
      </c>
      <c r="O183" s="44" t="e">
        <f>#REF!-O157</f>
        <v>#REF!</v>
      </c>
      <c r="P183" s="44" t="e">
        <f>#REF!-P157</f>
        <v>#REF!</v>
      </c>
      <c r="Q183" s="44" t="e">
        <f>#REF!-Q157</f>
        <v>#REF!</v>
      </c>
      <c r="R183" s="44" t="e">
        <f>#REF!-R157</f>
        <v>#REF!</v>
      </c>
      <c r="S183" s="44" t="e">
        <f>#REF!-S157</f>
        <v>#REF!</v>
      </c>
      <c r="T183" s="44" t="e">
        <f>#REF!-T157</f>
        <v>#REF!</v>
      </c>
      <c r="U183" s="44" t="e">
        <f>#REF!-U157</f>
        <v>#REF!</v>
      </c>
      <c r="V183" s="43" t="e">
        <f>#REF!-V157</f>
        <v>#REF!</v>
      </c>
      <c r="W183" s="44" t="e">
        <f>#REF!-W157</f>
        <v>#REF!</v>
      </c>
      <c r="X183" s="44" t="e">
        <f>#REF!-X157</f>
        <v>#REF!</v>
      </c>
      <c r="Y183" s="45" t="e">
        <f>#REF!-Y157</f>
        <v>#REF!</v>
      </c>
      <c r="Z183" s="46" t="e">
        <f>#REF!-Z157</f>
        <v>#REF!</v>
      </c>
    </row>
    <row r="184" spans="1:26">
      <c r="A184" s="36">
        <v>24</v>
      </c>
      <c r="B184" s="34" t="s">
        <v>40</v>
      </c>
      <c r="C184" s="34" t="s">
        <v>125</v>
      </c>
      <c r="D184" s="44" t="e">
        <f>#REF!-D158</f>
        <v>#REF!</v>
      </c>
      <c r="E184" s="44" t="e">
        <f>#REF!-E158</f>
        <v>#REF!</v>
      </c>
      <c r="F184" s="44" t="e">
        <f>#REF!-F158</f>
        <v>#REF!</v>
      </c>
      <c r="G184" s="44" t="e">
        <f>#REF!-G158</f>
        <v>#REF!</v>
      </c>
      <c r="H184" s="44" t="e">
        <f>#REF!-H158</f>
        <v>#REF!</v>
      </c>
      <c r="I184" s="44" t="e">
        <f>#REF!-I158</f>
        <v>#REF!</v>
      </c>
      <c r="J184" s="44" t="e">
        <f>#REF!-J158</f>
        <v>#REF!</v>
      </c>
      <c r="K184" s="44" t="e">
        <f>#REF!-K158</f>
        <v>#REF!</v>
      </c>
      <c r="L184" s="44" t="e">
        <f>#REF!-L158</f>
        <v>#REF!</v>
      </c>
      <c r="M184" s="44" t="e">
        <f>#REF!-M158</f>
        <v>#REF!</v>
      </c>
      <c r="N184" s="44" t="e">
        <f>#REF!-N158</f>
        <v>#REF!</v>
      </c>
      <c r="O184" s="44" t="e">
        <f>#REF!-O158</f>
        <v>#REF!</v>
      </c>
      <c r="P184" s="44" t="e">
        <f>#REF!-P158</f>
        <v>#REF!</v>
      </c>
      <c r="Q184" s="44" t="e">
        <f>#REF!-Q158</f>
        <v>#REF!</v>
      </c>
      <c r="R184" s="44" t="e">
        <f>#REF!-R158</f>
        <v>#REF!</v>
      </c>
      <c r="S184" s="44" t="e">
        <f>#REF!-S158</f>
        <v>#REF!</v>
      </c>
      <c r="T184" s="44" t="e">
        <f>#REF!-T158</f>
        <v>#REF!</v>
      </c>
      <c r="U184" s="44" t="e">
        <f>#REF!-U158</f>
        <v>#REF!</v>
      </c>
      <c r="V184" s="44" t="e">
        <f>#REF!-V158</f>
        <v>#REF!</v>
      </c>
      <c r="W184" s="43" t="e">
        <f>#REF!-W158</f>
        <v>#REF!</v>
      </c>
      <c r="X184" s="44" t="e">
        <f>#REF!-X158</f>
        <v>#REF!</v>
      </c>
      <c r="Y184" s="45" t="e">
        <f>#REF!-Y158</f>
        <v>#REF!</v>
      </c>
      <c r="Z184" s="46" t="e">
        <f>#REF!-Z158</f>
        <v>#REF!</v>
      </c>
    </row>
    <row r="185" spans="1:26">
      <c r="A185" s="36">
        <v>25</v>
      </c>
      <c r="B185" s="34" t="s">
        <v>41</v>
      </c>
      <c r="C185" s="34" t="s">
        <v>125</v>
      </c>
      <c r="D185" s="44" t="e">
        <f>#REF!-D159</f>
        <v>#REF!</v>
      </c>
      <c r="E185" s="44" t="e">
        <f>#REF!-E159</f>
        <v>#REF!</v>
      </c>
      <c r="F185" s="44" t="e">
        <f>#REF!-F159</f>
        <v>#REF!</v>
      </c>
      <c r="G185" s="44" t="e">
        <f>#REF!-G159</f>
        <v>#REF!</v>
      </c>
      <c r="H185" s="44" t="e">
        <f>#REF!-H159</f>
        <v>#REF!</v>
      </c>
      <c r="I185" s="44" t="e">
        <f>#REF!-I159</f>
        <v>#REF!</v>
      </c>
      <c r="J185" s="44" t="e">
        <f>#REF!-J159</f>
        <v>#REF!</v>
      </c>
      <c r="K185" s="44" t="e">
        <f>#REF!-K159</f>
        <v>#REF!</v>
      </c>
      <c r="L185" s="44" t="e">
        <f>#REF!-L159</f>
        <v>#REF!</v>
      </c>
      <c r="M185" s="44" t="e">
        <f>#REF!-M159</f>
        <v>#REF!</v>
      </c>
      <c r="N185" s="44" t="e">
        <f>#REF!-N159</f>
        <v>#REF!</v>
      </c>
      <c r="O185" s="44" t="e">
        <f>#REF!-O159</f>
        <v>#REF!</v>
      </c>
      <c r="P185" s="44" t="e">
        <f>#REF!-P159</f>
        <v>#REF!</v>
      </c>
      <c r="Q185" s="44" t="e">
        <f>#REF!-Q159</f>
        <v>#REF!</v>
      </c>
      <c r="R185" s="44" t="e">
        <f>#REF!-R159</f>
        <v>#REF!</v>
      </c>
      <c r="S185" s="44" t="e">
        <f>#REF!-S159</f>
        <v>#REF!</v>
      </c>
      <c r="T185" s="44" t="e">
        <f>#REF!-T159</f>
        <v>#REF!</v>
      </c>
      <c r="U185" s="44" t="e">
        <f>#REF!-U159</f>
        <v>#REF!</v>
      </c>
      <c r="V185" s="44" t="e">
        <f>#REF!-V159</f>
        <v>#REF!</v>
      </c>
      <c r="W185" s="44" t="e">
        <f>#REF!-W159</f>
        <v>#REF!</v>
      </c>
      <c r="X185" s="43" t="e">
        <f>#REF!-X159</f>
        <v>#REF!</v>
      </c>
      <c r="Y185" s="45" t="e">
        <f>#REF!-Y159</f>
        <v>#REF!</v>
      </c>
      <c r="Z185" s="46" t="e">
        <f>#REF!-Z159</f>
        <v>#REF!</v>
      </c>
    </row>
    <row r="186" spans="1:26">
      <c r="A186" s="39" t="s">
        <v>0</v>
      </c>
      <c r="B186" s="31"/>
      <c r="C186" s="34" t="s">
        <v>125</v>
      </c>
      <c r="D186" s="45" t="e">
        <f>#REF!-D160</f>
        <v>#REF!</v>
      </c>
      <c r="E186" s="45" t="e">
        <f>#REF!-E160</f>
        <v>#REF!</v>
      </c>
      <c r="F186" s="45" t="e">
        <f>#REF!-F160</f>
        <v>#REF!</v>
      </c>
      <c r="G186" s="45" t="e">
        <f>#REF!-G160</f>
        <v>#REF!</v>
      </c>
      <c r="H186" s="45" t="e">
        <f>#REF!-H160</f>
        <v>#REF!</v>
      </c>
      <c r="I186" s="45" t="e">
        <f>#REF!-I160</f>
        <v>#REF!</v>
      </c>
      <c r="J186" s="45" t="e">
        <f>#REF!-J160</f>
        <v>#REF!</v>
      </c>
      <c r="K186" s="45" t="e">
        <f>#REF!-K160</f>
        <v>#REF!</v>
      </c>
      <c r="L186" s="45" t="e">
        <f>#REF!-L160</f>
        <v>#REF!</v>
      </c>
      <c r="M186" s="45" t="e">
        <f>#REF!-M160</f>
        <v>#REF!</v>
      </c>
      <c r="N186" s="45" t="e">
        <f>#REF!-N160</f>
        <v>#REF!</v>
      </c>
      <c r="O186" s="45" t="e">
        <f>#REF!-O160</f>
        <v>#REF!</v>
      </c>
      <c r="P186" s="45" t="e">
        <f>#REF!-P160</f>
        <v>#REF!</v>
      </c>
      <c r="Q186" s="45" t="e">
        <f>#REF!-Q160</f>
        <v>#REF!</v>
      </c>
      <c r="R186" s="45" t="e">
        <f>#REF!-R160</f>
        <v>#REF!</v>
      </c>
      <c r="S186" s="45" t="e">
        <f>#REF!-S160</f>
        <v>#REF!</v>
      </c>
      <c r="T186" s="45" t="e">
        <f>#REF!-T160</f>
        <v>#REF!</v>
      </c>
      <c r="U186" s="45" t="e">
        <f>#REF!-U160</f>
        <v>#REF!</v>
      </c>
      <c r="V186" s="45" t="e">
        <f>#REF!-V160</f>
        <v>#REF!</v>
      </c>
      <c r="W186" s="45" t="e">
        <f>#REF!-W160</f>
        <v>#REF!</v>
      </c>
      <c r="X186" s="45" t="e">
        <f>#REF!-X160</f>
        <v>#REF!</v>
      </c>
      <c r="Y186" s="45" t="e">
        <f>#REF!-Y160</f>
        <v>#REF!</v>
      </c>
      <c r="Z186" s="46"/>
    </row>
    <row r="187" spans="1:26" ht="13.8" thickBot="1">
      <c r="A187" s="88" t="s">
        <v>128</v>
      </c>
      <c r="B187" s="83"/>
      <c r="C187" s="89" t="s">
        <v>124</v>
      </c>
      <c r="D187" s="143" t="e">
        <f>#REF!-D161</f>
        <v>#REF!</v>
      </c>
      <c r="E187" s="143" t="e">
        <f>#REF!-E161</f>
        <v>#REF!</v>
      </c>
      <c r="F187" s="143" t="e">
        <f>#REF!-F161</f>
        <v>#REF!</v>
      </c>
      <c r="G187" s="143" t="e">
        <f>#REF!-G161</f>
        <v>#REF!</v>
      </c>
      <c r="H187" s="143" t="e">
        <f>#REF!-H161</f>
        <v>#REF!</v>
      </c>
      <c r="I187" s="143" t="e">
        <f>#REF!-I161</f>
        <v>#REF!</v>
      </c>
      <c r="J187" s="143" t="e">
        <f>#REF!-J161</f>
        <v>#REF!</v>
      </c>
      <c r="K187" s="143" t="e">
        <f>#REF!-K161</f>
        <v>#REF!</v>
      </c>
      <c r="L187" s="143" t="e">
        <f>#REF!-L161</f>
        <v>#REF!</v>
      </c>
      <c r="M187" s="143" t="e">
        <f>#REF!-M161</f>
        <v>#REF!</v>
      </c>
      <c r="N187" s="143" t="e">
        <f>#REF!-N161</f>
        <v>#REF!</v>
      </c>
      <c r="O187" s="143" t="e">
        <f>#REF!-O161</f>
        <v>#REF!</v>
      </c>
      <c r="P187" s="143" t="e">
        <f>#REF!-P161</f>
        <v>#REF!</v>
      </c>
      <c r="Q187" s="143" t="e">
        <f>#REF!-Q161</f>
        <v>#REF!</v>
      </c>
      <c r="R187" s="143" t="e">
        <f>#REF!-R161</f>
        <v>#REF!</v>
      </c>
      <c r="S187" s="143" t="e">
        <f>#REF!-S161</f>
        <v>#REF!</v>
      </c>
      <c r="T187" s="143" t="e">
        <f>#REF!-T161</f>
        <v>#REF!</v>
      </c>
      <c r="U187" s="143" t="e">
        <f>#REF!-U161</f>
        <v>#REF!</v>
      </c>
      <c r="V187" s="143" t="e">
        <f>#REF!-V161</f>
        <v>#REF!</v>
      </c>
      <c r="W187" s="143" t="e">
        <f>#REF!-W161</f>
        <v>#REF!</v>
      </c>
      <c r="X187" s="143" t="e">
        <f>#REF!-X161</f>
        <v>#REF!</v>
      </c>
      <c r="Y187" s="144"/>
      <c r="Z187" s="143" t="e">
        <f>#REF!-Z161</f>
        <v>#REF!</v>
      </c>
    </row>
    <row r="188" spans="1:26" ht="13.8" thickBot="1"/>
    <row r="189" spans="1:26" ht="25.5" customHeight="1">
      <c r="A189" s="238" t="s">
        <v>317</v>
      </c>
      <c r="B189" s="79"/>
      <c r="C189" s="79"/>
      <c r="D189" s="254" t="s">
        <v>222</v>
      </c>
      <c r="E189" s="254"/>
      <c r="F189" s="254"/>
      <c r="G189" s="254"/>
      <c r="H189" s="254"/>
      <c r="I189" s="254"/>
      <c r="J189" s="254"/>
      <c r="K189" s="254"/>
      <c r="L189" s="254"/>
      <c r="M189" s="254"/>
      <c r="N189" s="254"/>
      <c r="O189" s="254"/>
      <c r="P189" s="254"/>
      <c r="Q189" s="254"/>
      <c r="R189" s="254"/>
      <c r="S189" s="254"/>
      <c r="T189" s="254"/>
      <c r="U189" s="254"/>
      <c r="V189" s="254"/>
      <c r="W189" s="254"/>
      <c r="X189" s="254"/>
      <c r="Y189" s="80"/>
      <c r="Z189" s="256" t="s">
        <v>127</v>
      </c>
    </row>
    <row r="190" spans="1:26" ht="33" customHeight="1" thickBot="1">
      <c r="A190" s="255" t="s">
        <v>221</v>
      </c>
      <c r="B190" s="255"/>
      <c r="C190" s="109"/>
      <c r="D190" s="82">
        <v>1</v>
      </c>
      <c r="E190" s="82">
        <v>3</v>
      </c>
      <c r="F190" s="82">
        <v>4</v>
      </c>
      <c r="G190" s="82">
        <v>5</v>
      </c>
      <c r="H190" s="82">
        <v>6</v>
      </c>
      <c r="I190" s="82">
        <v>7</v>
      </c>
      <c r="J190" s="82">
        <v>8</v>
      </c>
      <c r="K190" s="82">
        <v>9</v>
      </c>
      <c r="L190" s="82">
        <v>10</v>
      </c>
      <c r="M190" s="82">
        <v>12</v>
      </c>
      <c r="N190" s="82">
        <v>13</v>
      </c>
      <c r="O190" s="82">
        <v>14</v>
      </c>
      <c r="P190" s="82">
        <v>17</v>
      </c>
      <c r="Q190" s="82">
        <v>18</v>
      </c>
      <c r="R190" s="82">
        <v>19</v>
      </c>
      <c r="S190" s="82">
        <v>20</v>
      </c>
      <c r="T190" s="82">
        <v>21</v>
      </c>
      <c r="U190" s="82">
        <v>22</v>
      </c>
      <c r="V190" s="82">
        <v>23</v>
      </c>
      <c r="W190" s="82">
        <v>24</v>
      </c>
      <c r="X190" s="82">
        <v>25</v>
      </c>
      <c r="Y190" s="83" t="s">
        <v>0</v>
      </c>
      <c r="Z190" s="257"/>
    </row>
    <row r="191" spans="1:26">
      <c r="A191" s="36">
        <v>1</v>
      </c>
      <c r="B191" s="34" t="s">
        <v>24</v>
      </c>
      <c r="C191" s="34" t="s">
        <v>125</v>
      </c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5">
        <f>SUM(D191:X191)</f>
        <v>0</v>
      </c>
      <c r="Z191" s="46" t="e">
        <f>D191/Y191*100</f>
        <v>#DIV/0!</v>
      </c>
    </row>
    <row r="192" spans="1:26">
      <c r="A192" s="36">
        <v>3</v>
      </c>
      <c r="B192" s="34" t="s">
        <v>25</v>
      </c>
      <c r="C192" s="34" t="s">
        <v>125</v>
      </c>
      <c r="D192" s="44"/>
      <c r="E192" s="43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5">
        <f t="shared" ref="Y192:Y212" si="107">SUM(D192:X192)</f>
        <v>0</v>
      </c>
      <c r="Z192" s="46" t="e">
        <f>E192/Y192*100</f>
        <v>#DIV/0!</v>
      </c>
    </row>
    <row r="193" spans="1:26">
      <c r="A193" s="36">
        <v>4</v>
      </c>
      <c r="B193" s="34" t="s">
        <v>26</v>
      </c>
      <c r="C193" s="34" t="s">
        <v>125</v>
      </c>
      <c r="D193" s="44"/>
      <c r="E193" s="44"/>
      <c r="F193" s="43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5">
        <f t="shared" si="107"/>
        <v>0</v>
      </c>
      <c r="Z193" s="46" t="e">
        <f>F193/Y193*100</f>
        <v>#DIV/0!</v>
      </c>
    </row>
    <row r="194" spans="1:26">
      <c r="A194" s="36">
        <v>5</v>
      </c>
      <c r="B194" s="34" t="s">
        <v>27</v>
      </c>
      <c r="C194" s="34" t="s">
        <v>125</v>
      </c>
      <c r="D194" s="44"/>
      <c r="E194" s="44"/>
      <c r="F194" s="44"/>
      <c r="G194" s="43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5">
        <f t="shared" si="107"/>
        <v>0</v>
      </c>
      <c r="Z194" s="46" t="e">
        <f>G194/Y194*100</f>
        <v>#DIV/0!</v>
      </c>
    </row>
    <row r="195" spans="1:26">
      <c r="A195" s="36">
        <v>6</v>
      </c>
      <c r="B195" s="34" t="s">
        <v>28</v>
      </c>
      <c r="C195" s="34" t="s">
        <v>125</v>
      </c>
      <c r="D195" s="44"/>
      <c r="E195" s="44"/>
      <c r="F195" s="44"/>
      <c r="G195" s="44"/>
      <c r="H195" s="43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5">
        <f t="shared" si="107"/>
        <v>0</v>
      </c>
      <c r="Z195" s="46" t="e">
        <f>H195/Y195*100</f>
        <v>#DIV/0!</v>
      </c>
    </row>
    <row r="196" spans="1:26">
      <c r="A196" s="36">
        <v>7</v>
      </c>
      <c r="B196" s="34" t="s">
        <v>29</v>
      </c>
      <c r="C196" s="34" t="s">
        <v>125</v>
      </c>
      <c r="D196" s="44"/>
      <c r="E196" s="44"/>
      <c r="F196" s="44"/>
      <c r="G196" s="44"/>
      <c r="H196" s="44"/>
      <c r="I196" s="43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5">
        <f t="shared" si="107"/>
        <v>0</v>
      </c>
      <c r="Z196" s="46" t="e">
        <f>I196/Y196*100</f>
        <v>#DIV/0!</v>
      </c>
    </row>
    <row r="197" spans="1:26">
      <c r="A197" s="36">
        <v>8</v>
      </c>
      <c r="B197" s="34" t="s">
        <v>109</v>
      </c>
      <c r="C197" s="34" t="s">
        <v>125</v>
      </c>
      <c r="D197" s="44"/>
      <c r="E197" s="44"/>
      <c r="F197" s="44"/>
      <c r="G197" s="44"/>
      <c r="H197" s="44"/>
      <c r="I197" s="44"/>
      <c r="J197" s="43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5">
        <f t="shared" si="107"/>
        <v>0</v>
      </c>
      <c r="Z197" s="46" t="e">
        <f>J197/Y197*100</f>
        <v>#DIV/0!</v>
      </c>
    </row>
    <row r="198" spans="1:26">
      <c r="A198" s="36">
        <v>9</v>
      </c>
      <c r="B198" s="34" t="s">
        <v>110</v>
      </c>
      <c r="C198" s="34" t="s">
        <v>125</v>
      </c>
      <c r="D198" s="44"/>
      <c r="E198" s="44"/>
      <c r="F198" s="44"/>
      <c r="G198" s="44"/>
      <c r="H198" s="44"/>
      <c r="I198" s="44"/>
      <c r="J198" s="44"/>
      <c r="K198" s="43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5">
        <f t="shared" si="107"/>
        <v>0</v>
      </c>
      <c r="Z198" s="46" t="e">
        <f>K198/Y198*100</f>
        <v>#DIV/0!</v>
      </c>
    </row>
    <row r="199" spans="1:26">
      <c r="A199" s="36">
        <v>10</v>
      </c>
      <c r="B199" s="34" t="s">
        <v>30</v>
      </c>
      <c r="C199" s="34" t="s">
        <v>125</v>
      </c>
      <c r="D199" s="44"/>
      <c r="E199" s="44"/>
      <c r="F199" s="44"/>
      <c r="G199" s="44"/>
      <c r="H199" s="44"/>
      <c r="I199" s="44"/>
      <c r="J199" s="44"/>
      <c r="K199" s="44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5">
        <f t="shared" si="107"/>
        <v>0</v>
      </c>
      <c r="Z199" s="46" t="e">
        <f>L199/Y199*100</f>
        <v>#DIV/0!</v>
      </c>
    </row>
    <row r="200" spans="1:26">
      <c r="A200" s="36">
        <v>12</v>
      </c>
      <c r="B200" s="34" t="s">
        <v>31</v>
      </c>
      <c r="C200" s="34" t="s">
        <v>125</v>
      </c>
      <c r="D200" s="44"/>
      <c r="E200" s="44"/>
      <c r="F200" s="44"/>
      <c r="G200" s="44"/>
      <c r="H200" s="44"/>
      <c r="I200" s="135"/>
      <c r="J200" s="44"/>
      <c r="K200" s="44"/>
      <c r="L200" s="44"/>
      <c r="M200" s="43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5">
        <f t="shared" si="107"/>
        <v>0</v>
      </c>
      <c r="Z200" s="46" t="e">
        <f>M200/Y200*100</f>
        <v>#DIV/0!</v>
      </c>
    </row>
    <row r="201" spans="1:26">
      <c r="A201" s="36">
        <v>13</v>
      </c>
      <c r="B201" s="34" t="s">
        <v>32</v>
      </c>
      <c r="C201" s="34" t="s">
        <v>125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3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5">
        <f t="shared" si="107"/>
        <v>0</v>
      </c>
      <c r="Z201" s="46" t="e">
        <f>N201/Y201*100</f>
        <v>#DIV/0!</v>
      </c>
    </row>
    <row r="202" spans="1:26">
      <c r="A202" s="36">
        <v>14</v>
      </c>
      <c r="B202" s="34" t="s">
        <v>33</v>
      </c>
      <c r="C202" s="34" t="s">
        <v>125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3"/>
      <c r="P202" s="44"/>
      <c r="Q202" s="44"/>
      <c r="R202" s="44"/>
      <c r="S202" s="44"/>
      <c r="T202" s="44"/>
      <c r="U202" s="44"/>
      <c r="V202" s="44"/>
      <c r="W202" s="44"/>
      <c r="X202" s="44"/>
      <c r="Y202" s="45">
        <f t="shared" si="107"/>
        <v>0</v>
      </c>
      <c r="Z202" s="46" t="e">
        <f>O202/Y202*100</f>
        <v>#DIV/0!</v>
      </c>
    </row>
    <row r="203" spans="1:26">
      <c r="A203" s="36">
        <v>17</v>
      </c>
      <c r="B203" s="34" t="s">
        <v>34</v>
      </c>
      <c r="C203" s="34" t="s">
        <v>125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3"/>
      <c r="Q203" s="44"/>
      <c r="R203" s="44"/>
      <c r="S203" s="44"/>
      <c r="T203" s="44"/>
      <c r="U203" s="44"/>
      <c r="V203" s="44"/>
      <c r="W203" s="44"/>
      <c r="X203" s="44"/>
      <c r="Y203" s="45">
        <f t="shared" si="107"/>
        <v>0</v>
      </c>
      <c r="Z203" s="46" t="e">
        <f>P203/Y203*100</f>
        <v>#DIV/0!</v>
      </c>
    </row>
    <row r="204" spans="1:26">
      <c r="A204" s="36">
        <v>18</v>
      </c>
      <c r="B204" s="34" t="s">
        <v>35</v>
      </c>
      <c r="C204" s="34" t="s">
        <v>125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3"/>
      <c r="R204" s="44"/>
      <c r="S204" s="44"/>
      <c r="T204" s="44"/>
      <c r="U204" s="44"/>
      <c r="V204" s="44"/>
      <c r="W204" s="44"/>
      <c r="X204" s="44"/>
      <c r="Y204" s="45">
        <f t="shared" si="107"/>
        <v>0</v>
      </c>
      <c r="Z204" s="46" t="e">
        <f>Q204/Y204*100</f>
        <v>#DIV/0!</v>
      </c>
    </row>
    <row r="205" spans="1:26">
      <c r="A205" s="36">
        <v>19</v>
      </c>
      <c r="B205" s="34" t="s">
        <v>36</v>
      </c>
      <c r="C205" s="34" t="s">
        <v>125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3"/>
      <c r="S205" s="44"/>
      <c r="T205" s="44"/>
      <c r="U205" s="44"/>
      <c r="V205" s="44"/>
      <c r="W205" s="44"/>
      <c r="X205" s="44"/>
      <c r="Y205" s="45">
        <f t="shared" si="107"/>
        <v>0</v>
      </c>
      <c r="Z205" s="46" t="e">
        <f>R205/Y205*100</f>
        <v>#DIV/0!</v>
      </c>
    </row>
    <row r="206" spans="1:26">
      <c r="A206" s="36">
        <v>20</v>
      </c>
      <c r="B206" s="34" t="s">
        <v>37</v>
      </c>
      <c r="C206" s="34" t="s">
        <v>125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3"/>
      <c r="T206" s="44"/>
      <c r="U206" s="44"/>
      <c r="V206" s="44"/>
      <c r="W206" s="44"/>
      <c r="X206" s="44"/>
      <c r="Y206" s="45">
        <f t="shared" si="107"/>
        <v>0</v>
      </c>
      <c r="Z206" s="46" t="e">
        <f>S206/Y206*100</f>
        <v>#DIV/0!</v>
      </c>
    </row>
    <row r="207" spans="1:26">
      <c r="A207" s="36">
        <v>21</v>
      </c>
      <c r="B207" s="34" t="s">
        <v>38</v>
      </c>
      <c r="C207" s="34" t="s">
        <v>125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3"/>
      <c r="U207" s="44"/>
      <c r="V207" s="44"/>
      <c r="W207" s="44"/>
      <c r="X207" s="44"/>
      <c r="Y207" s="45">
        <f t="shared" si="107"/>
        <v>0</v>
      </c>
      <c r="Z207" s="46" t="e">
        <f>T207/Y207*100</f>
        <v>#DIV/0!</v>
      </c>
    </row>
    <row r="208" spans="1:26">
      <c r="A208" s="36">
        <v>22</v>
      </c>
      <c r="B208" s="34" t="s">
        <v>39</v>
      </c>
      <c r="C208" s="34" t="s">
        <v>125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3"/>
      <c r="V208" s="44"/>
      <c r="W208" s="44"/>
      <c r="X208" s="44"/>
      <c r="Y208" s="45">
        <f t="shared" si="107"/>
        <v>0</v>
      </c>
      <c r="Z208" s="46" t="e">
        <f>U208/Y208*100</f>
        <v>#DIV/0!</v>
      </c>
    </row>
    <row r="209" spans="1:26">
      <c r="A209" s="36">
        <v>23</v>
      </c>
      <c r="B209" s="34" t="s">
        <v>111</v>
      </c>
      <c r="C209" s="34" t="s">
        <v>125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3"/>
      <c r="W209" s="44"/>
      <c r="X209" s="44"/>
      <c r="Y209" s="45">
        <f t="shared" si="107"/>
        <v>0</v>
      </c>
      <c r="Z209" s="46" t="e">
        <f>V209/Y209*100</f>
        <v>#DIV/0!</v>
      </c>
    </row>
    <row r="210" spans="1:26">
      <c r="A210" s="36">
        <v>24</v>
      </c>
      <c r="B210" s="34" t="s">
        <v>40</v>
      </c>
      <c r="C210" s="34" t="s">
        <v>125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3"/>
      <c r="X210" s="44"/>
      <c r="Y210" s="45">
        <f t="shared" si="107"/>
        <v>0</v>
      </c>
      <c r="Z210" s="46" t="e">
        <f>W210/Y210*100</f>
        <v>#DIV/0!</v>
      </c>
    </row>
    <row r="211" spans="1:26">
      <c r="A211" s="36">
        <v>25</v>
      </c>
      <c r="B211" s="34" t="s">
        <v>41</v>
      </c>
      <c r="C211" s="34" t="s">
        <v>125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3"/>
      <c r="Y211" s="45">
        <f t="shared" si="107"/>
        <v>0</v>
      </c>
      <c r="Z211" s="46" t="e">
        <f>X211/Y211*100</f>
        <v>#DIV/0!</v>
      </c>
    </row>
    <row r="212" spans="1:26">
      <c r="A212" s="39" t="s">
        <v>0</v>
      </c>
      <c r="B212" s="31"/>
      <c r="C212" s="34" t="s">
        <v>125</v>
      </c>
      <c r="D212" s="45">
        <f>SUM(D191:D211)</f>
        <v>0</v>
      </c>
      <c r="E212" s="45">
        <f t="shared" ref="E212" si="108">SUM(E191:E211)</f>
        <v>0</v>
      </c>
      <c r="F212" s="45">
        <f t="shared" ref="F212" si="109">SUM(F191:F211)</f>
        <v>0</v>
      </c>
      <c r="G212" s="45">
        <f t="shared" ref="G212" si="110">SUM(G191:G211)</f>
        <v>0</v>
      </c>
      <c r="H212" s="45">
        <f t="shared" ref="H212" si="111">SUM(H191:H211)</f>
        <v>0</v>
      </c>
      <c r="I212" s="45">
        <f t="shared" ref="I212" si="112">SUM(I191:I211)</f>
        <v>0</v>
      </c>
      <c r="J212" s="45">
        <f t="shared" ref="J212" si="113">SUM(J191:J211)</f>
        <v>0</v>
      </c>
      <c r="K212" s="45">
        <f t="shared" ref="K212" si="114">SUM(K191:K211)</f>
        <v>0</v>
      </c>
      <c r="L212" s="45">
        <f t="shared" ref="L212" si="115">SUM(L191:L211)</f>
        <v>0</v>
      </c>
      <c r="M212" s="45">
        <f t="shared" ref="M212" si="116">SUM(M191:M211)</f>
        <v>0</v>
      </c>
      <c r="N212" s="45">
        <f t="shared" ref="N212" si="117">SUM(N191:N211)</f>
        <v>0</v>
      </c>
      <c r="O212" s="45">
        <f t="shared" ref="O212" si="118">SUM(O191:O211)</f>
        <v>0</v>
      </c>
      <c r="P212" s="45">
        <f t="shared" ref="P212" si="119">SUM(P191:P211)</f>
        <v>0</v>
      </c>
      <c r="Q212" s="45">
        <f t="shared" ref="Q212" si="120">SUM(Q191:Q211)</f>
        <v>0</v>
      </c>
      <c r="R212" s="45">
        <f t="shared" ref="R212" si="121">SUM(R191:R211)</f>
        <v>0</v>
      </c>
      <c r="S212" s="45">
        <f t="shared" ref="S212" si="122">SUM(S191:S211)</f>
        <v>0</v>
      </c>
      <c r="T212" s="45">
        <f t="shared" ref="T212" si="123">SUM(T191:T211)</f>
        <v>0</v>
      </c>
      <c r="U212" s="45">
        <f t="shared" ref="U212" si="124">SUM(U191:U211)</f>
        <v>0</v>
      </c>
      <c r="V212" s="45">
        <f t="shared" ref="V212" si="125">SUM(V191:V211)</f>
        <v>0</v>
      </c>
      <c r="W212" s="45">
        <f t="shared" ref="W212" si="126">SUM(W191:W211)</f>
        <v>0</v>
      </c>
      <c r="X212" s="45">
        <f t="shared" ref="X212" si="127">SUM(X191:X211)</f>
        <v>0</v>
      </c>
      <c r="Y212" s="45">
        <f t="shared" si="107"/>
        <v>0</v>
      </c>
      <c r="Z212" s="46"/>
    </row>
    <row r="213" spans="1:26" ht="13.8" thickBot="1">
      <c r="A213" s="88" t="s">
        <v>128</v>
      </c>
      <c r="B213" s="83"/>
      <c r="C213" s="89" t="s">
        <v>124</v>
      </c>
      <c r="D213" s="143" t="e">
        <f>D191/D212*100</f>
        <v>#DIV/0!</v>
      </c>
      <c r="E213" s="143" t="e">
        <f>E192/E212*100</f>
        <v>#DIV/0!</v>
      </c>
      <c r="F213" s="143" t="e">
        <f>F193/F212*100</f>
        <v>#DIV/0!</v>
      </c>
      <c r="G213" s="143" t="e">
        <f>G194/G212*100</f>
        <v>#DIV/0!</v>
      </c>
      <c r="H213" s="143" t="e">
        <f>H195/H212*100</f>
        <v>#DIV/0!</v>
      </c>
      <c r="I213" s="143" t="e">
        <f>I196/I212*100</f>
        <v>#DIV/0!</v>
      </c>
      <c r="J213" s="143" t="e">
        <f>J197/J212*100</f>
        <v>#DIV/0!</v>
      </c>
      <c r="K213" s="143" t="e">
        <f>K198/K212*100</f>
        <v>#DIV/0!</v>
      </c>
      <c r="L213" s="143" t="e">
        <f>L199/L212*100</f>
        <v>#DIV/0!</v>
      </c>
      <c r="M213" s="143" t="e">
        <f>M200/M212*100</f>
        <v>#DIV/0!</v>
      </c>
      <c r="N213" s="143" t="e">
        <f>N201/N212*100</f>
        <v>#DIV/0!</v>
      </c>
      <c r="O213" s="143" t="e">
        <f>O202/O212*100</f>
        <v>#DIV/0!</v>
      </c>
      <c r="P213" s="143" t="e">
        <f>P203/P212*100</f>
        <v>#DIV/0!</v>
      </c>
      <c r="Q213" s="143" t="e">
        <f>Q204/Q212*100</f>
        <v>#DIV/0!</v>
      </c>
      <c r="R213" s="143" t="e">
        <f>R205/R212*100</f>
        <v>#DIV/0!</v>
      </c>
      <c r="S213" s="143" t="e">
        <f>S206/S212*100</f>
        <v>#DIV/0!</v>
      </c>
      <c r="T213" s="143" t="e">
        <f>T207/T212*100</f>
        <v>#DIV/0!</v>
      </c>
      <c r="U213" s="143" t="e">
        <f>U208/U212*100</f>
        <v>#DIV/0!</v>
      </c>
      <c r="V213" s="143" t="e">
        <f>V209/V212*100</f>
        <v>#DIV/0!</v>
      </c>
      <c r="W213" s="143" t="e">
        <f>W210/W212*100</f>
        <v>#DIV/0!</v>
      </c>
      <c r="X213" s="143" t="e">
        <f>X211/X212*100</f>
        <v>#DIV/0!</v>
      </c>
      <c r="Y213" s="144" t="s">
        <v>264</v>
      </c>
      <c r="Z213" s="143" t="e">
        <f>(D191+E192+F193+G194+H195+I196+J197+K198+L199+M200+N201+O202+P203+Q204+R205+S206+T207+U208+V209+W210+X211)/Y212*100</f>
        <v>#DIV/0!</v>
      </c>
    </row>
  </sheetData>
  <mergeCells count="24">
    <mergeCell ref="D163:X163"/>
    <mergeCell ref="Z163:Z164"/>
    <mergeCell ref="A164:B164"/>
    <mergeCell ref="D189:X189"/>
    <mergeCell ref="Z189:Z190"/>
    <mergeCell ref="A190:B190"/>
    <mergeCell ref="D111:X111"/>
    <mergeCell ref="Z111:Z112"/>
    <mergeCell ref="A112:B112"/>
    <mergeCell ref="D137:X137"/>
    <mergeCell ref="Z137:Z138"/>
    <mergeCell ref="A138:B138"/>
    <mergeCell ref="D59:X59"/>
    <mergeCell ref="Z59:Z60"/>
    <mergeCell ref="A60:B60"/>
    <mergeCell ref="D85:X85"/>
    <mergeCell ref="Z85:Z86"/>
    <mergeCell ref="A86:B86"/>
    <mergeCell ref="D4:X4"/>
    <mergeCell ref="A5:B5"/>
    <mergeCell ref="Z4:Z5"/>
    <mergeCell ref="D33:X33"/>
    <mergeCell ref="Z33:Z34"/>
    <mergeCell ref="A34:B34"/>
  </mergeCells>
  <hyperlinks>
    <hyperlink ref="X1" location="'Innehåll_ Contents'!Utskriftsområde" display="Till tabellförteckning" xr:uid="{065126E9-0A9B-4A85-9453-3814492677AD}"/>
  </hyperlinks>
  <pageMargins left="0.26" right="0.22" top="0.74803149606299213" bottom="0.5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30AD-6BC8-4ED9-90D5-82A09325027D}">
  <dimension ref="A1:H68"/>
  <sheetViews>
    <sheetView topLeftCell="D1" zoomScaleNormal="100" workbookViewId="0">
      <selection activeCell="D1" sqref="D1:G1"/>
    </sheetView>
  </sheetViews>
  <sheetFormatPr defaultColWidth="7.44140625" defaultRowHeight="13.2"/>
  <cols>
    <col min="1" max="1" width="37.88671875" style="27" hidden="1" customWidth="1"/>
    <col min="2" max="2" width="36.44140625" style="27" hidden="1" customWidth="1"/>
    <col min="3" max="3" width="26.44140625" style="27" hidden="1" customWidth="1"/>
    <col min="4" max="4" width="10.5546875" style="27" bestFit="1" customWidth="1"/>
    <col min="5" max="5" width="60" style="27" customWidth="1"/>
    <col min="6" max="6" width="10.44140625" style="27" customWidth="1"/>
    <col min="7" max="7" width="59.5546875" style="27" customWidth="1"/>
    <col min="8" max="16384" width="7.44140625" style="27"/>
  </cols>
  <sheetData>
    <row r="1" spans="1:8" ht="27" customHeight="1">
      <c r="A1" s="210"/>
      <c r="B1" s="210"/>
      <c r="C1" s="210"/>
      <c r="D1" s="245" t="s">
        <v>265</v>
      </c>
      <c r="E1" s="245"/>
      <c r="F1" s="245"/>
      <c r="G1" s="245"/>
    </row>
    <row r="2" spans="1:8" s="28" customFormat="1" ht="6" customHeight="1">
      <c r="A2" s="192" t="s">
        <v>92</v>
      </c>
      <c r="B2" s="192" t="s">
        <v>93</v>
      </c>
      <c r="C2" s="193"/>
      <c r="D2" s="6"/>
      <c r="E2" s="6"/>
      <c r="F2" s="6"/>
      <c r="G2" s="6"/>
    </row>
    <row r="3" spans="1:8" ht="7.5" customHeight="1">
      <c r="A3" s="208"/>
      <c r="B3" s="208"/>
      <c r="C3" s="209"/>
      <c r="D3" s="6"/>
      <c r="E3" s="6"/>
      <c r="F3" s="6"/>
      <c r="G3" s="6"/>
    </row>
    <row r="4" spans="1:8" s="217" customFormat="1" ht="19.5" customHeight="1">
      <c r="A4" s="218"/>
      <c r="B4" s="218"/>
      <c r="C4" s="219"/>
      <c r="D4" s="216" t="s">
        <v>266</v>
      </c>
      <c r="E4" s="213"/>
      <c r="F4" s="216" t="s">
        <v>306</v>
      </c>
      <c r="G4" s="213"/>
    </row>
    <row r="5" spans="1:8" s="217" customFormat="1" ht="19.5" customHeight="1">
      <c r="A5" s="218"/>
      <c r="B5" s="218"/>
      <c r="C5" s="219"/>
      <c r="D5" s="227" t="s">
        <v>293</v>
      </c>
      <c r="E5" s="227"/>
      <c r="F5" s="227" t="s">
        <v>312</v>
      </c>
      <c r="G5" s="227"/>
      <c r="H5" s="228"/>
    </row>
    <row r="6" spans="1:8" s="217" customFormat="1" ht="23.25" customHeight="1">
      <c r="A6" s="218"/>
      <c r="B6" s="218"/>
      <c r="C6" s="219"/>
      <c r="D6" s="216" t="s">
        <v>268</v>
      </c>
      <c r="E6" s="213"/>
      <c r="F6" s="216" t="s">
        <v>269</v>
      </c>
      <c r="G6" s="213"/>
    </row>
    <row r="7" spans="1:8" s="220" customFormat="1" ht="25.5" customHeight="1">
      <c r="A7" s="220" t="str">
        <f>IF(RIGHT('Tabell 1.1'!$A$1,1)="1",MID('Tabell 1.1'!$A$1,1,LEN('Tabell 1.1'!$A$1)-1),'Tabell 1.1'!$A$1)</f>
        <v>Tabell 1.1. Avgående varusändningar efter trafikslag</v>
      </c>
      <c r="B7" s="220" t="str">
        <f>IF(RIGHT('Tabell 1.1'!$A$2,1)="1",MID('Tabell 1.1'!$A$2,1,LEN('Tabell 1.1'!$A$2)-1),'Tabell 1.1'!$A$2)</f>
        <v>Table 1.1. Outgoing consignments by mode of transport</v>
      </c>
      <c r="C7" s="221" t="s">
        <v>94</v>
      </c>
      <c r="D7" s="211" t="str">
        <f>MID(A7,1,FIND(". ",A7,1))</f>
        <v>Tabell 1.1.</v>
      </c>
      <c r="E7" s="215" t="str">
        <f>MID(A7,13,200)</f>
        <v>Avgående varusändningar efter trafikslag</v>
      </c>
      <c r="F7" s="215" t="str">
        <f>MID(B7,1,FIND(". ",B7,1))</f>
        <v>Table 1.1.</v>
      </c>
      <c r="G7" s="215" t="str">
        <f>MID(B7,12,300)</f>
        <v>Outgoing consignments by mode of transport</v>
      </c>
    </row>
    <row r="8" spans="1:8" s="222" customFormat="1" ht="25.5" customHeight="1">
      <c r="A8" s="222" t="str">
        <f>IF(RIGHT('Tabell 1.2'!$A$1,1)="1",MID('Tabell 1.2'!$A$1,1,LEN('Tabell 1.2'!$A$1)-1),'Tabell 1.2'!$A$1)</f>
        <v>Tabell 1.2. Avgående inrikes varusändningar efter trafikslag</v>
      </c>
      <c r="B8" s="222" t="str">
        <f>IF(RIGHT('Tabell 1.2'!$A$2,1)="1",MID('Tabell 1.2'!$A$2,1,LEN('Tabell 1.2'!$A$2)-1),'Tabell 1.2'!$A$2)</f>
        <v>Table 1.2. Outgoing domestic consignments by mode of transport</v>
      </c>
      <c r="C8" s="223"/>
      <c r="D8" s="211" t="str">
        <f t="shared" ref="D8:D44" si="0">MID(A8,1,FIND(". ",A8,1))</f>
        <v>Tabell 1.2.</v>
      </c>
      <c r="E8" s="211" t="str">
        <f t="shared" ref="E8:E38" si="1">MID(A8,13,200)</f>
        <v>Avgående inrikes varusändningar efter trafikslag</v>
      </c>
      <c r="F8" s="211" t="str">
        <f t="shared" ref="F8:F44" si="2">MID(B8,1,FIND(". ",B8,1))</f>
        <v>Table 1.2.</v>
      </c>
      <c r="G8" s="211" t="str">
        <f t="shared" ref="G8:G38" si="3">MID(B8,12,300)</f>
        <v>Outgoing domestic consignments by mode of transport</v>
      </c>
    </row>
    <row r="9" spans="1:8" s="222" customFormat="1" ht="25.5" customHeight="1">
      <c r="A9" s="222" t="str">
        <f>IF(RIGHT('Tabell 1.3'!$A$1,1)="1",MID('Tabell 1.3'!$A$1,1,LEN('Tabell 1.3'!$A$1)-1),'Tabell 1.3'!$A$1)</f>
        <v>Tabell 1.3. Avgående utrikes varusändningar efter trafikslag</v>
      </c>
      <c r="B9" s="222" t="str">
        <f>IF(RIGHT('Tabell 1.3'!$A$2,1)="1",MID('Tabell 1.3'!$A$2,1,LEN('Tabell 1.3'!$A$2)-1),'Tabell 1.3'!$A$2)</f>
        <v>Table 1.3. Outgoing international consignments by mode of transport</v>
      </c>
      <c r="C9" s="223"/>
      <c r="D9" s="211" t="str">
        <f t="shared" si="0"/>
        <v>Tabell 1.3.</v>
      </c>
      <c r="E9" s="211" t="str">
        <f t="shared" si="1"/>
        <v>Avgående utrikes varusändningar efter trafikslag</v>
      </c>
      <c r="F9" s="211" t="str">
        <f t="shared" si="2"/>
        <v>Table 1.3.</v>
      </c>
      <c r="G9" s="211" t="str">
        <f t="shared" si="3"/>
        <v>Outgoing international consignments by mode of transport</v>
      </c>
    </row>
    <row r="10" spans="1:8" s="222" customFormat="1" ht="25.5" customHeight="1">
      <c r="A10" s="222" t="str">
        <f>IF(RIGHT('Tabell 1.4'!$A$1,1)="1",MID('Tabell 1.4'!$A$1,1,LEN('Tabell 1.4'!$A$1)-1),'Tabell 1.4'!$A$1)</f>
        <v>Tabell 1.4. Ankommande varusändningar från utlandet efter trafikslag</v>
      </c>
      <c r="B10" s="222" t="str">
        <f>IF(RIGHT('Tabell 1.4'!$A$2,1)="1",MID('Tabell 1.4'!$A$2,1,LEN('Tabell 1.4'!$A$2)-1),'Tabell 1.4'!$A$2)</f>
        <v>Table 1.4. Incoming consignments from abroad by mode of transport</v>
      </c>
      <c r="C10" s="223"/>
      <c r="D10" s="211" t="str">
        <f t="shared" si="0"/>
        <v>Tabell 1.4.</v>
      </c>
      <c r="E10" s="211" t="str">
        <f t="shared" si="1"/>
        <v>Ankommande varusändningar från utlandet efter trafikslag</v>
      </c>
      <c r="F10" s="211" t="str">
        <f t="shared" si="2"/>
        <v>Table 1.4.</v>
      </c>
      <c r="G10" s="211" t="str">
        <f t="shared" si="3"/>
        <v>Incoming consignments from abroad by mode of transport</v>
      </c>
    </row>
    <row r="11" spans="1:8" s="222" customFormat="1" ht="36" customHeight="1">
      <c r="A11" s="222" t="str">
        <f>IF(RIGHT('Tabell 2.1'!$A$1,1)="1",MID('Tabell 2.1'!$A$1,1,LEN('Tabell 2.1'!$A$1)-1),'Tabell 2.1'!$A$1)</f>
        <v>Tabell 2.1. Avgående varusändningar efter avsändarens branschtillhörighet</v>
      </c>
      <c r="B11" s="222" t="str">
        <f>IF(RIGHT('Tabell 2.1'!$A$2,1)="1",MID('Tabell 2.1'!$A$2,1,LEN('Tabell 2.1'!$A$2)-1),'Tabell 2.1'!$A$2)</f>
        <v>Table 2.1. Outgoing consignments by branch of consignor</v>
      </c>
      <c r="C11" s="223"/>
      <c r="D11" s="211" t="str">
        <f t="shared" si="0"/>
        <v>Tabell 2.1.</v>
      </c>
      <c r="E11" s="211" t="str">
        <f t="shared" si="1"/>
        <v>Avgående varusändningar efter avsändarens branschtillhörighet</v>
      </c>
      <c r="F11" s="211" t="str">
        <f t="shared" si="2"/>
        <v>Table 2.1.</v>
      </c>
      <c r="G11" s="211" t="str">
        <f t="shared" si="3"/>
        <v>Outgoing consignments by branch of consignor</v>
      </c>
    </row>
    <row r="12" spans="1:8" s="222" customFormat="1" ht="36" customHeight="1">
      <c r="A12" s="222" t="str">
        <f>IF(RIGHT('Tabell 2.3'!$A$1,1)="1",MID('Tabell 2.3'!$A$1,1,LEN('Tabell 2.3'!$A$1)-1),'Tabell 2.3'!$A$1)</f>
        <v>Tabell 2.3. Ankommande varusändningar från utlandet efter mottagarens branschtillhörighet</v>
      </c>
      <c r="B12" s="222" t="str">
        <f>IF(RIGHT('Tabell 2.3'!$A$2,1)="1",MID('Tabell 2.3'!$A$2,1,LEN('Tabell 2.3'!$A$2)-1),'Tabell 2.3'!$A$2)</f>
        <v>Table 2.3. Incoming consignments from abroad by branch of recipient</v>
      </c>
      <c r="C12" s="223"/>
      <c r="D12" s="211" t="str">
        <f t="shared" si="0"/>
        <v>Tabell 2.3.</v>
      </c>
      <c r="E12" s="211" t="str">
        <f t="shared" si="1"/>
        <v>Ankommande varusändningar från utlandet efter mottagarens branschtillhörighet</v>
      </c>
      <c r="F12" s="211" t="str">
        <f t="shared" si="2"/>
        <v>Table 2.3.</v>
      </c>
      <c r="G12" s="211" t="str">
        <f t="shared" si="3"/>
        <v>Incoming consignments from abroad by branch of recipient</v>
      </c>
    </row>
    <row r="13" spans="1:8" s="222" customFormat="1" ht="25.5" customHeight="1">
      <c r="A13" s="222" t="str">
        <f>IF(RIGHT('Tabell 3.1'!$A$1,1)="1",MID('Tabell 3.1'!$A$1,1,LEN('Tabell 3.1'!$A$1)-1),'Tabell 3.1'!$A$1)</f>
        <v>Tabell 3.1. Avgående varusändningar efter antal anställda</v>
      </c>
      <c r="B13" s="222" t="str">
        <f>IF(RIGHT('Tabell 3.1'!$A$2,1)="1",MID('Tabell 3.1'!$A$2,1,LEN('Tabell 3.1'!$A$2)-1),'Tabell 3.1'!$A$2)</f>
        <v>Table 3.1. Outgoing consignments by number of employees</v>
      </c>
      <c r="C13" s="223"/>
      <c r="D13" s="211" t="str">
        <f t="shared" si="0"/>
        <v>Tabell 3.1.</v>
      </c>
      <c r="E13" s="211" t="str">
        <f>MID(A13,13,200)</f>
        <v>Avgående varusändningar efter antal anställda</v>
      </c>
      <c r="F13" s="211" t="str">
        <f t="shared" si="2"/>
        <v>Table 3.1.</v>
      </c>
      <c r="G13" s="211" t="str">
        <f>MID(B13,12,200)</f>
        <v>Outgoing consignments by number of employees</v>
      </c>
    </row>
    <row r="14" spans="1:8" s="222" customFormat="1" ht="25.5" customHeight="1">
      <c r="A14" s="222" t="str">
        <f>IF(RIGHT('Tabell 3.2'!$A$1,1)="1",MID('Tabell 3.2'!$A$1,1,LEN('Tabell 3.2'!$A$1)-1),'Tabell 3.2'!$A$1)</f>
        <v>Tabell 3.2. Avgående inrikes varusändningar efter antal anställda</v>
      </c>
      <c r="B14" s="222" t="str">
        <f>IF(RIGHT('Tabell 3.2'!$A$2,1)="1",MID('Tabell 3.2'!$A$2,1,LEN('Tabell 3.2'!$A$2)-1),'Tabell 3.2'!$A$2)</f>
        <v>Table 3.2. Outgoing domestic consignments by number of employees</v>
      </c>
      <c r="C14" s="223"/>
      <c r="D14" s="211" t="str">
        <f t="shared" si="0"/>
        <v>Tabell 3.2.</v>
      </c>
      <c r="E14" s="211" t="str">
        <f>MID(A14,13,200)</f>
        <v>Avgående inrikes varusändningar efter antal anställda</v>
      </c>
      <c r="F14" s="211" t="str">
        <f t="shared" si="2"/>
        <v>Table 3.2.</v>
      </c>
      <c r="G14" s="211" t="str">
        <f>MID(B14,12,58)</f>
        <v>Outgoing domestic consignments by number of employees</v>
      </c>
    </row>
    <row r="15" spans="1:8" s="222" customFormat="1" ht="27" customHeight="1">
      <c r="A15" s="222" t="str">
        <f>IF(RIGHT('Tabell 3.3'!$A$1,1)="1",MID('Tabell 3.3'!$A$1,1,LEN('Tabell 3.3'!$A$1)-1),'Tabell 3.3'!$A$1)</f>
        <v>Tabell 3.3. Avgående utrikes varusändningar efter storleksklass</v>
      </c>
      <c r="B15" s="222" t="str">
        <f>IF(RIGHT('Tabell 3.3'!$A$2,1)="1",MID('Tabell 3.3'!$A$2,1,LEN('Tabell 3.3'!$A$2)-1),'Tabell 3.3'!$A$2)</f>
        <v>Table 3.3. Outgoing international consignments by number of employees</v>
      </c>
      <c r="C15" s="223"/>
      <c r="D15" s="211" t="str">
        <f t="shared" si="0"/>
        <v>Tabell 3.3.</v>
      </c>
      <c r="E15" s="211" t="str">
        <f>MID(A15,13,200)</f>
        <v>Avgående utrikes varusändningar efter storleksklass</v>
      </c>
      <c r="F15" s="211" t="str">
        <f t="shared" si="2"/>
        <v>Table 3.3.</v>
      </c>
      <c r="G15" s="211" t="str">
        <f>MID(B15,12,63)</f>
        <v>Outgoing international consignments by number of employees</v>
      </c>
    </row>
    <row r="16" spans="1:8" s="222" customFormat="1" ht="24" customHeight="1">
      <c r="A16" s="222" t="str">
        <f>IF(RIGHT('Tabell 3.4'!$A$1,1)="1",MID('Tabell 3.4'!$A$1,1,LEN('Tabell 3.4'!$A$1)-1),'Tabell 3.4'!$A$1)</f>
        <v>Tabell 3.4. Ankommande varusändningar från utlandet efter storleksklass</v>
      </c>
      <c r="B16" s="222" t="str">
        <f>IF(RIGHT('Tabell 3.4'!$A$2,1)="1",MID('Tabell 3.4'!$A$2,1,LEN('Tabell 3.4'!$A$2)-1),'Tabell 3.4'!$A$2)</f>
        <v>Table 3.4. Incoming consignments from abroad by number of employees</v>
      </c>
      <c r="C16" s="223"/>
      <c r="D16" s="211" t="str">
        <f t="shared" si="0"/>
        <v>Tabell 3.4.</v>
      </c>
      <c r="E16" s="211" t="str">
        <f>MID(A16,13,200)</f>
        <v>Ankommande varusändningar från utlandet efter storleksklass</v>
      </c>
      <c r="F16" s="211" t="str">
        <f t="shared" si="2"/>
        <v>Table 3.4.</v>
      </c>
      <c r="G16" s="211" t="str">
        <f>MID(B16,12,46)</f>
        <v>Incoming consignments from abroad by number of</v>
      </c>
    </row>
    <row r="17" spans="1:7" s="222" customFormat="1" ht="25.5" customHeight="1">
      <c r="A17" s="222" t="str">
        <f>IF(RIGHT('Tabell 4.1'!$A$1,1)="1",MID('Tabell 4.1'!$A$1,1,LEN('Tabell 4.1'!$A$1)-1),'Tabell 4.1'!$A$1)</f>
        <v>Tabell 4.1. Avgående varusändningar efter startlän</v>
      </c>
      <c r="B17" s="222" t="str">
        <f>IF(RIGHT('Tabell 4.1'!$A$2,1)="1",MID('Tabell 4.1'!$A$2,1,LEN('Tabell 4.1'!$A$2)-1),'Tabell 4.1'!$A$2)</f>
        <v>Table 4.1. Outgoing consignments by county of origin</v>
      </c>
      <c r="C17" s="223"/>
      <c r="D17" s="211" t="str">
        <f t="shared" si="0"/>
        <v>Tabell 4.1.</v>
      </c>
      <c r="E17" s="211" t="str">
        <f t="shared" si="1"/>
        <v>Avgående varusändningar efter startlän</v>
      </c>
      <c r="F17" s="211" t="str">
        <f t="shared" si="2"/>
        <v>Table 4.1.</v>
      </c>
      <c r="G17" s="211" t="str">
        <f t="shared" si="3"/>
        <v>Outgoing consignments by county of origin</v>
      </c>
    </row>
    <row r="18" spans="1:7" s="222" customFormat="1" ht="25.5" customHeight="1">
      <c r="A18" s="222" t="str">
        <f>IF(RIGHT('Tabell 4.2'!$A$1,1)="1",MID('Tabell 4.2'!$A$1,1,LEN('Tabell 4.2'!$A$1)-1),'Tabell 4.2'!$A$1)</f>
        <v>Tabell 4.2. Avgående inrikes sändningar efter startlän</v>
      </c>
      <c r="B18" s="222" t="str">
        <f>IF(RIGHT('Tabell 4.2'!$A$2,1)="1",MID('Tabell 4.2'!$A$2,1,LEN('Tabell 4.2'!$A$2)-1),'Tabell 4.2'!$A$2)</f>
        <v>Table 4.2. Outgoing domestic consignments by county of origin</v>
      </c>
      <c r="C18" s="223"/>
      <c r="D18" s="211" t="str">
        <f t="shared" si="0"/>
        <v>Tabell 4.2.</v>
      </c>
      <c r="E18" s="211" t="str">
        <f t="shared" si="1"/>
        <v>Avgående inrikes sändningar efter startlän</v>
      </c>
      <c r="F18" s="211" t="str">
        <f t="shared" si="2"/>
        <v>Table 4.2.</v>
      </c>
      <c r="G18" s="211" t="str">
        <f t="shared" si="3"/>
        <v>Outgoing domestic consignments by county of origin</v>
      </c>
    </row>
    <row r="19" spans="1:7" s="222" customFormat="1" ht="25.5" customHeight="1">
      <c r="A19" s="222" t="str">
        <f>IF(RIGHT('Tabell 4.3'!$A$1,1)="1",MID('Tabell 4.3'!$A$1,1,LEN('Tabell 4.3'!$A$1)-1),'Tabell 4.3'!$A$1)</f>
        <v>Tabell 4.3. Avgående utrikes varusändningar efter startlän</v>
      </c>
      <c r="B19" s="222" t="str">
        <f>IF(RIGHT('Tabell 4.3'!$A$2,1)="1",MID('Tabell 4.3'!$A$2,1,LEN('Tabell 4.3'!$A$2)-1),'Tabell 4.3'!$A$2)</f>
        <v>Table 4.3. Outgoing international consignments by county of origin</v>
      </c>
      <c r="C19" s="223"/>
      <c r="D19" s="211" t="str">
        <f t="shared" si="0"/>
        <v>Tabell 4.3.</v>
      </c>
      <c r="E19" s="211" t="str">
        <f t="shared" si="1"/>
        <v>Avgående utrikes varusändningar efter startlän</v>
      </c>
      <c r="F19" s="211" t="str">
        <f t="shared" si="2"/>
        <v>Table 4.3.</v>
      </c>
      <c r="G19" s="211" t="str">
        <f t="shared" si="3"/>
        <v>Outgoing international consignments by county of origin</v>
      </c>
    </row>
    <row r="20" spans="1:7" s="222" customFormat="1" ht="25.5" customHeight="1">
      <c r="A20" s="222" t="str">
        <f>IF(RIGHT('Tabell 4.4'!$A$1,1)="1",MID('Tabell 4.4'!$A$1,1,LEN('Tabell 4.4'!$A$1)-1),'Tabell 4.4'!$A$1)</f>
        <v>Tabell 4.4. Ankommande varusändningar från utlandet efter län</v>
      </c>
      <c r="B20" s="222" t="str">
        <f>IF(RIGHT('Tabell 4.4'!$A$2,1)="1",MID('Tabell 4.4'!$A$2,1,LEN('Tabell 4.4'!$A$2)-1),'Tabell 4.4'!$A$2)</f>
        <v>Table 4.4. Incoming consignments from abroad by county</v>
      </c>
      <c r="D20" s="211" t="str">
        <f t="shared" si="0"/>
        <v>Tabell 4.4.</v>
      </c>
      <c r="E20" s="211" t="str">
        <f t="shared" si="1"/>
        <v>Ankommande varusändningar från utlandet efter län</v>
      </c>
      <c r="F20" s="211" t="str">
        <f t="shared" si="2"/>
        <v>Table 4.4.</v>
      </c>
      <c r="G20" s="211" t="str">
        <f t="shared" si="3"/>
        <v>Incoming consignments from abroad by county</v>
      </c>
    </row>
    <row r="21" spans="1:7" s="222" customFormat="1" ht="25.5" customHeight="1">
      <c r="A21" s="222" t="str">
        <f>IF(RIGHT('Tabell 5.1'!$A$1,1)="1",MID('Tabell 5.1'!$A$1,1,LEN('Tabell 5.1'!$A$1)-1),'Tabell 5.1'!$A$1)</f>
        <v>Tabell 5.1. Avgående varusändningar efter startriksområde (NUTS II)</v>
      </c>
      <c r="B21" s="222" t="str">
        <f>IF(RIGHT('Tabell 5.1'!$A$2,1)="1",MID('Tabell 5.1'!$A$2,1,LEN('Tabell 5.1'!$A$2)-1),'Tabell 5.1'!$A$2)</f>
        <v>Table 5.1. Outgoing consignments by NUTS II region of origin</v>
      </c>
      <c r="D21" s="211" t="str">
        <f t="shared" si="0"/>
        <v>Tabell 5.1.</v>
      </c>
      <c r="E21" s="211" t="str">
        <f t="shared" si="1"/>
        <v>Avgående varusändningar efter startriksområde (NUTS II)</v>
      </c>
      <c r="F21" s="211" t="str">
        <f t="shared" si="2"/>
        <v>Table 5.1.</v>
      </c>
      <c r="G21" s="211" t="str">
        <f t="shared" si="3"/>
        <v>Outgoing consignments by NUTS II region of origin</v>
      </c>
    </row>
    <row r="22" spans="1:7" s="222" customFormat="1" ht="25.5" customHeight="1">
      <c r="A22" s="222" t="str">
        <f>IF(RIGHT('Tabell 5.2'!$A$1,1)="1",MID('Tabell 5.2'!$A$1,1,LEN('Tabell 5.2'!$A$1)-1),'Tabell 5.2'!$A$1)</f>
        <v>Tabell 5.2. Avgående inrikes varusändningar efter startriksområde (NUTS II)</v>
      </c>
      <c r="B22" s="222" t="str">
        <f>IF(RIGHT('Tabell 5.2'!$A$2,1)="1",MID('Tabell 5.2'!$A$2,1,LEN('Tabell 5.2'!$A$2)-1),'Tabell 5.2'!$A$2)</f>
        <v>Table 5.2. Outgoing domestic consignments by NUTS II region of origin</v>
      </c>
      <c r="D22" s="211" t="str">
        <f t="shared" si="0"/>
        <v>Tabell 5.2.</v>
      </c>
      <c r="E22" s="211" t="str">
        <f t="shared" si="1"/>
        <v>Avgående inrikes varusändningar efter startriksområde (NUTS II)</v>
      </c>
      <c r="F22" s="211" t="str">
        <f t="shared" si="2"/>
        <v>Table 5.2.</v>
      </c>
      <c r="G22" s="211" t="str">
        <f t="shared" si="3"/>
        <v>Outgoing domestic consignments by NUTS II region of origin</v>
      </c>
    </row>
    <row r="23" spans="1:7" s="222" customFormat="1" ht="25.5" customHeight="1">
      <c r="A23" s="222" t="str">
        <f>IF(RIGHT('Tabell 5.3'!$A$1,1)="1",MID('Tabell 5.3'!$A$1,1,LEN('Tabell 5.3'!$A$1)-1),'Tabell 5.3'!$A$1)</f>
        <v>Tabell 5.3. Avgående utrikes varusändningar efter startriksområden (NUTS II)</v>
      </c>
      <c r="B23" s="222" t="str">
        <f>IF(RIGHT('Tabell 5.3'!$A$2,1)="1",MID('Tabell 5.3'!$A$2,1,LEN('Tabell 5.3'!$A$2)-1),'Tabell 5.3'!$A$2)</f>
        <v>Table 5.3. Outgoing international consignments by NUTS II region of origin</v>
      </c>
      <c r="D23" s="211" t="str">
        <f t="shared" si="0"/>
        <v>Tabell 5.3.</v>
      </c>
      <c r="E23" s="211" t="str">
        <f t="shared" si="1"/>
        <v>Avgående utrikes varusändningar efter startriksområden (NUTS II)</v>
      </c>
      <c r="F23" s="211" t="str">
        <f t="shared" si="2"/>
        <v>Table 5.3.</v>
      </c>
      <c r="G23" s="211" t="str">
        <f t="shared" si="3"/>
        <v>Outgoing international consignments by NUTS II region of origin</v>
      </c>
    </row>
    <row r="24" spans="1:7" s="222" customFormat="1" ht="39.9" customHeight="1">
      <c r="A24" s="222" t="str">
        <f>IF(RIGHT('Tabell 5.4'!$A$1,1)="1",MID('Tabell 5.4'!$A$1,1,LEN('Tabell 5.4'!$A$1)-1),'Tabell 5.4'!$A$1)</f>
        <v>Tabell 5.4. Ankommande varusändningar från utlandet efter riksområden (NUTS II)</v>
      </c>
      <c r="B24" s="222" t="str">
        <f>IF(RIGHT('Tabell 5.4'!$A$2,1)="1",MID('Tabell 5.4'!$A$2,1,LEN('Tabell 5.4'!$A$2)-1),'Tabell 5.4'!$A$2)</f>
        <v>Table 5.4. Incoming consignments from abroad by NUTS II region</v>
      </c>
      <c r="D24" s="211" t="str">
        <f t="shared" si="0"/>
        <v>Tabell 5.4.</v>
      </c>
      <c r="E24" s="211" t="str">
        <f t="shared" si="1"/>
        <v>Ankommande varusändningar från utlandet efter riksområden (NUTS II)</v>
      </c>
      <c r="F24" s="211" t="str">
        <f t="shared" si="2"/>
        <v>Table 5.4.</v>
      </c>
      <c r="G24" s="211" t="str">
        <f t="shared" si="3"/>
        <v>Incoming consignments from abroad by NUTS II region</v>
      </c>
    </row>
    <row r="25" spans="1:7" s="222" customFormat="1" ht="25.5" customHeight="1">
      <c r="A25" s="222" t="str">
        <f>IF(RIGHT('Tabell 6.1'!$A$1,1)="1",MID('Tabell 6.1'!$A$1,1,LEN('Tabell 6.1'!$A$1)-1),'Tabell 6.1'!$A$1)</f>
        <v>Tabell 6.1. Avgående varusändningar efter varugrupper</v>
      </c>
      <c r="B25" s="222" t="str">
        <f>IF(RIGHT('Tabell 6.1'!$A$2,1)="1",MID('Tabell 6.1'!$A$2,1,LEN('Tabell 6.1'!$A$2)-1),'Tabell 6.1'!$A$2)</f>
        <v>Table 6.1. Outgoing consignments by commodity groups</v>
      </c>
      <c r="D25" s="211" t="str">
        <f t="shared" si="0"/>
        <v>Tabell 6.1.</v>
      </c>
      <c r="E25" s="211" t="str">
        <f t="shared" si="1"/>
        <v>Avgående varusändningar efter varugrupper</v>
      </c>
      <c r="F25" s="211" t="str">
        <f t="shared" si="2"/>
        <v>Table 6.1.</v>
      </c>
      <c r="G25" s="211" t="str">
        <f t="shared" si="3"/>
        <v>Outgoing consignments by commodity groups</v>
      </c>
    </row>
    <row r="26" spans="1:7" s="222" customFormat="1" ht="25.5" customHeight="1">
      <c r="A26" s="222" t="str">
        <f>IF(RIGHT('Tabell 6.2'!$A$1,1)="1",MID('Tabell 6.2'!$A$1,1,LEN('Tabell 6.2'!$A$1)-1),'Tabell 6.2'!$A$1)</f>
        <v>Tabell 6.2. Avgående inrikes varusändningar efter varugrupper</v>
      </c>
      <c r="B26" s="222" t="str">
        <f>IF(RIGHT('Tabell 6.2'!$A$2,1)="1",MID('Tabell 6.2'!$A$2,1,LEN('Tabell 6.2'!$A$2)-1),'Tabell 6.2'!$A$2)</f>
        <v>Table 6.2. Outgoing domestic consignments by commodity groups</v>
      </c>
      <c r="D26" s="211" t="str">
        <f t="shared" si="0"/>
        <v>Tabell 6.2.</v>
      </c>
      <c r="E26" s="211" t="str">
        <f t="shared" si="1"/>
        <v>Avgående inrikes varusändningar efter varugrupper</v>
      </c>
      <c r="F26" s="211" t="str">
        <f t="shared" si="2"/>
        <v>Table 6.2.</v>
      </c>
      <c r="G26" s="211" t="str">
        <f t="shared" si="3"/>
        <v>Outgoing domestic consignments by commodity groups</v>
      </c>
    </row>
    <row r="27" spans="1:7" s="222" customFormat="1" ht="25.5" customHeight="1">
      <c r="A27" s="222" t="str">
        <f>IF(RIGHT('Tabell 6.3'!$A$1,1)="1",MID('Tabell 6.3'!$A$1,1,LEN('Tabell 6.3'!$A$1)-1),'Tabell 6.3'!$A$1)</f>
        <v>Tabell 6.3. Avgående utrikes varusändningar efter varugrupper</v>
      </c>
      <c r="B27" s="222" t="str">
        <f>IF(RIGHT('Tabell 6.3'!$A$2,1)="1",MID('Tabell 6.3'!$A$2,1,LEN('Tabell 6.3'!$A$2)-1),'Tabell 6.3'!$A$2)</f>
        <v>Table 6.3. Outgoing international consignments by commodity groups</v>
      </c>
      <c r="D27" s="211" t="str">
        <f t="shared" si="0"/>
        <v>Tabell 6.3.</v>
      </c>
      <c r="E27" s="211" t="str">
        <f t="shared" si="1"/>
        <v>Avgående utrikes varusändningar efter varugrupper</v>
      </c>
      <c r="F27" s="211" t="str">
        <f t="shared" si="2"/>
        <v>Table 6.3.</v>
      </c>
      <c r="G27" s="211" t="str">
        <f t="shared" si="3"/>
        <v>Outgoing international consignments by commodity groups</v>
      </c>
    </row>
    <row r="28" spans="1:7" s="222" customFormat="1" ht="25.5" customHeight="1">
      <c r="A28" s="222" t="str">
        <f>IF(RIGHT('Tabell 6.4'!$A$1,1)="1",MID('Tabell 6.4'!$A$1,1,LEN('Tabell 6.4'!$A$1)-1),'Tabell 6.4'!$A$1)</f>
        <v xml:space="preserve">Tabell 6.4. Ankommande varusändningar från utlandet efter varugrupper </v>
      </c>
      <c r="B28" s="222" t="str">
        <f>IF(RIGHT('Tabell 6.4'!$A$2,1)="1",MID('Tabell 6.4'!$A$2,1,LEN('Tabell 6.4'!$A$2)-1),'Tabell 6.4'!$A$2)</f>
        <v>Table 6.4. Incoming consignments from abroad by commodity groups</v>
      </c>
      <c r="D28" s="211" t="str">
        <f t="shared" si="0"/>
        <v>Tabell 6.4.</v>
      </c>
      <c r="E28" s="211" t="str">
        <f t="shared" si="1"/>
        <v xml:space="preserve">Ankommande varusändningar från utlandet efter varugrupper </v>
      </c>
      <c r="F28" s="211" t="str">
        <f t="shared" si="2"/>
        <v>Table 6.4.</v>
      </c>
      <c r="G28" s="211" t="str">
        <f t="shared" si="3"/>
        <v>Incoming consignments from abroad by commodity groups</v>
      </c>
    </row>
    <row r="29" spans="1:7" s="222" customFormat="1" ht="25.5" customHeight="1">
      <c r="A29" s="222" t="str">
        <f>IF(RIGHT('Tabell 7.1'!$A$1,1)="1",MID('Tabell 7.1'!$A$1,1,LEN('Tabell 7.1'!$A$1)-1),'Tabell 7.1'!$A$1)</f>
        <v>Tabell 7.1. Avgående varusändningar efter lasttyp</v>
      </c>
      <c r="B29" s="222" t="str">
        <f>IF(RIGHT('Tabell 7.1'!$A$2,1)="1",MID('Tabell 7.1'!$A$2,1,LEN('Tabell 7.1'!$A$2)-1),'Tabell 7.1'!$A$2)</f>
        <v>Table 7.1. Outgoing consignments by type of cargo</v>
      </c>
      <c r="D29" s="211" t="str">
        <f t="shared" si="0"/>
        <v>Tabell 7.1.</v>
      </c>
      <c r="E29" s="211" t="str">
        <f t="shared" si="1"/>
        <v>Avgående varusändningar efter lasttyp</v>
      </c>
      <c r="F29" s="211" t="str">
        <f t="shared" si="2"/>
        <v>Table 7.1.</v>
      </c>
      <c r="G29" s="211" t="str">
        <f t="shared" si="3"/>
        <v>Outgoing consignments by type of cargo</v>
      </c>
    </row>
    <row r="30" spans="1:7" s="222" customFormat="1" ht="25.5" customHeight="1">
      <c r="A30" s="222" t="str">
        <f>IF(RIGHT('Tabell 7.2'!$A$1,1)="1",MID('Tabell 7.2'!$A$1,1,LEN('Tabell 7.2'!$A$1)-1),'Tabell 7.2'!$A$1)</f>
        <v>Tabell 7.2. Avgående inrikes varusändningar efter lasttyp</v>
      </c>
      <c r="B30" s="222" t="str">
        <f>IF(RIGHT('Tabell 7.2'!$A$2,1)="1",MID('Tabell 7.2'!$A$2,1,LEN('Tabell 7.2'!$A$2)-1),'Tabell 7.2'!$A$2)</f>
        <v>Table 7.2. Outgoing domestic consignments by type of cargo</v>
      </c>
      <c r="D30" s="211" t="str">
        <f t="shared" si="0"/>
        <v>Tabell 7.2.</v>
      </c>
      <c r="E30" s="211" t="str">
        <f t="shared" si="1"/>
        <v>Avgående inrikes varusändningar efter lasttyp</v>
      </c>
      <c r="F30" s="211" t="str">
        <f t="shared" si="2"/>
        <v>Table 7.2.</v>
      </c>
      <c r="G30" s="211" t="str">
        <f t="shared" si="3"/>
        <v>Outgoing domestic consignments by type of cargo</v>
      </c>
    </row>
    <row r="31" spans="1:7" s="222" customFormat="1" ht="25.5" customHeight="1">
      <c r="A31" s="222" t="str">
        <f>IF(RIGHT('Tabell 7.3'!$A$1,1)="1",MID('Tabell 7.3'!$A$1,1,LEN('Tabell 7.3'!$A$1)-1),'Tabell 7.3'!$A$1)</f>
        <v>Tabell 7.3. Avgående utrikes varusändningar efter lasttyp</v>
      </c>
      <c r="B31" s="222" t="str">
        <f>IF(RIGHT('Tabell 7.3'!$A$2,1)="1",MID('Tabell 7.3'!$A$2,1,LEN('Tabell 7.3'!$A$2)-1),'Tabell 7.3'!$A$2)</f>
        <v>Table 7.3. Outgoing international consignments by type of cargo</v>
      </c>
      <c r="D31" s="211" t="str">
        <f t="shared" si="0"/>
        <v>Tabell 7.3.</v>
      </c>
      <c r="E31" s="211" t="str">
        <f t="shared" si="1"/>
        <v>Avgående utrikes varusändningar efter lasttyp</v>
      </c>
      <c r="F31" s="211" t="str">
        <f t="shared" si="2"/>
        <v>Table 7.3.</v>
      </c>
      <c r="G31" s="211" t="str">
        <f t="shared" si="3"/>
        <v>Outgoing international consignments by type of cargo</v>
      </c>
    </row>
    <row r="32" spans="1:7" s="222" customFormat="1" ht="25.5" customHeight="1">
      <c r="A32" s="222" t="str">
        <f>IF(RIGHT('Tabell 7.4'!$A$1,1)="1",MID('Tabell 7.4'!$A$1,1,LEN('Tabell 7.4'!$A$1)-1),'Tabell 7.4'!$A$1)</f>
        <v>Tabell 7.4. Ankommande varusändningar från utlandet efter lasttyp</v>
      </c>
      <c r="B32" s="222" t="str">
        <f>IF(RIGHT('Tabell 7.4'!$A$2,1)="1",MID('Tabell 7.4'!$A$2,1,LEN('Tabell 7.4'!$A$2)-1),'Tabell 7.4'!$A$2)</f>
        <v>Table 7.4. Incoming consignments from abroad by type of cargo</v>
      </c>
      <c r="D32" s="211" t="str">
        <f t="shared" si="0"/>
        <v>Tabell 7.4.</v>
      </c>
      <c r="E32" s="211" t="str">
        <f t="shared" ref="E32:E37" si="4">MID(A32,13,200)</f>
        <v>Ankommande varusändningar från utlandet efter lasttyp</v>
      </c>
      <c r="F32" s="211" t="str">
        <f t="shared" si="2"/>
        <v>Table 7.4.</v>
      </c>
      <c r="G32" s="211" t="str">
        <f t="shared" si="3"/>
        <v>Incoming consignments from abroad by type of cargo</v>
      </c>
    </row>
    <row r="33" spans="1:7" s="222" customFormat="1" ht="25.5" customHeight="1">
      <c r="A33" s="222" t="str">
        <f>IF(RIGHT('Tabell 8.1'!$A$1,1)="1",MID('Tabell 8.1'!$A$1,1,LEN('Tabell 8.1'!$A$1)-1),'Tabell 8.1'!$A$1)</f>
        <v>Tabell 8.1. Avgående varusändningar efter startvägregion</v>
      </c>
      <c r="B33" s="222" t="str">
        <f>IF(RIGHT('Tabell 8.1'!$A$2,1)="1",MID('Tabell 8.1'!$A$2,1,LEN('Tabell 8.1'!$A$2)-1),'Tabell 8.1'!$A$2)</f>
        <v xml:space="preserve">Table 8.1. Outgoing consignments by regional directorates areas of origin </v>
      </c>
      <c r="D33" s="211" t="str">
        <f t="shared" si="0"/>
        <v>Tabell 8.1.</v>
      </c>
      <c r="E33" s="211" t="str">
        <f t="shared" si="4"/>
        <v>Avgående varusändningar efter startvägregion</v>
      </c>
      <c r="F33" s="211" t="str">
        <f t="shared" si="2"/>
        <v>Table 8.1.</v>
      </c>
      <c r="G33" s="211" t="str">
        <f>MID(B33,12,67)</f>
        <v xml:space="preserve">Outgoing consignments by regional directorates areas of origin </v>
      </c>
    </row>
    <row r="34" spans="1:7" s="222" customFormat="1" ht="35.1" customHeight="1">
      <c r="A34" s="222" t="str">
        <f>IF(RIGHT('Tabell 8.2'!$A$1,1)="1",MID('Tabell 8.2'!$A$1,1,LEN('Tabell 8.2'!$A$1)-1),'Tabell 8.2'!$A$1)</f>
        <v>Tabell 8.2. Avgående inrikes varusändningar efter startvägregion</v>
      </c>
      <c r="B34" s="222" t="str">
        <f>IF(RIGHT('Tabell 8.2'!$A$2,1)="1",MID('Tabell 8.2'!$A$2,1,LEN('Tabell 8.2'!$A$2)-1),'Tabell 8.2'!$A$2)</f>
        <v>Table 8.2. Outgoing domestic consignments by regional directorates areas of origin</v>
      </c>
      <c r="D34" s="211" t="str">
        <f t="shared" si="0"/>
        <v>Tabell 8.2.</v>
      </c>
      <c r="E34" s="211" t="str">
        <f t="shared" si="4"/>
        <v>Avgående inrikes varusändningar efter startvägregion</v>
      </c>
      <c r="F34" s="211" t="str">
        <f t="shared" si="2"/>
        <v>Table 8.2.</v>
      </c>
      <c r="G34" s="211" t="str">
        <f>MID(B34,12,76)</f>
        <v>Outgoing domestic consignments by regional directorates areas of origin</v>
      </c>
    </row>
    <row r="35" spans="1:7" s="222" customFormat="1" ht="35.1" customHeight="1">
      <c r="A35" s="222" t="str">
        <f>IF(RIGHT('Tabell 8.3'!$A$1,1)="1",MID('Tabell 8.3'!$A$1,1,LEN('Tabell 8.3'!$A$1)-1),'Tabell 8.3'!$A$1)</f>
        <v>Tabell 8.3. Avgående utrikes varusändningar efter startvägregion</v>
      </c>
      <c r="B35" s="222" t="str">
        <f>IF(RIGHT('Tabell 8.3'!$A$2,1)="1",MID('Tabell 8.3'!$A$2,1,LEN('Tabell 8.3'!$A$2)-1),'Tabell 8.3'!$A$2)</f>
        <v>Table 8.3. Outgoing international consignments by regional directorates areas of origin</v>
      </c>
      <c r="D35" s="211" t="str">
        <f t="shared" si="0"/>
        <v>Tabell 8.3.</v>
      </c>
      <c r="E35" s="211" t="str">
        <f t="shared" si="4"/>
        <v>Avgående utrikes varusändningar efter startvägregion</v>
      </c>
      <c r="F35" s="211" t="str">
        <f t="shared" si="2"/>
        <v>Table 8.3.</v>
      </c>
      <c r="G35" s="211" t="str">
        <f>MID(B35,12,81)</f>
        <v>Outgoing international consignments by regional directorates areas of origin</v>
      </c>
    </row>
    <row r="36" spans="1:7" s="222" customFormat="1" ht="35.1" customHeight="1">
      <c r="A36" s="222" t="str">
        <f>IF(RIGHT('Tabell 8.4'!$A$1,1)="1",MID('Tabell 8.4'!$A$1,1,LEN('Tabell 8.4'!$A$1)-1),'Tabell 8.4'!$A$1)</f>
        <v>Tabell 8.4. Ankommande varusändningar från utlandet efter vägregioner</v>
      </c>
      <c r="B36" s="222" t="str">
        <f>IF(RIGHT('Tabell 8.4'!$A$2,1)="1",MID('Tabell 8.4'!$A$2,1,LEN('Tabell 8.4'!$A$2)-1),'Tabell 8.4'!$A$2)</f>
        <v>Table 8.4. Incoming consignments from abroad by regional directorates areas</v>
      </c>
      <c r="D36" s="211" t="str">
        <f t="shared" si="0"/>
        <v>Tabell 8.4.</v>
      </c>
      <c r="E36" s="211" t="str">
        <f t="shared" si="4"/>
        <v>Ankommande varusändningar från utlandet efter vägregioner</v>
      </c>
      <c r="F36" s="211" t="str">
        <f t="shared" si="2"/>
        <v>Table 8.4.</v>
      </c>
      <c r="G36" s="211" t="str">
        <f>MID(B36,12,64)</f>
        <v>Incoming consignments from abroad by regional directorates areas</v>
      </c>
    </row>
    <row r="37" spans="1:7" s="222" customFormat="1" ht="35.1" customHeight="1">
      <c r="A37" s="222" t="str">
        <f>IF(RIGHT('Tabell 9.1'!$A$1,1)="1",MID('Tabell 9.1'!$A$1,1,LEN('Tabell 9.1'!$A$1)-1),'Tabell 9.1'!$A$1)</f>
        <v xml:space="preserve">Tabell 9.1. Avgående utrikes varusändningar efter mottagarland/-region </v>
      </c>
      <c r="B37" s="222" t="str">
        <f>IF(RIGHT('Tabell 9.1'!$A$2,1)="1",MID('Tabell 9.1'!$A$2,1,LEN('Tabell 9.1'!$A$2)-1),'Tabell 9.1'!$A$2)</f>
        <v>Table 9.1. Outgoing international consignments by recipient's country or region</v>
      </c>
      <c r="D37" s="211" t="str">
        <f t="shared" si="0"/>
        <v>Tabell 9.1.</v>
      </c>
      <c r="E37" s="211" t="str">
        <f t="shared" si="4"/>
        <v xml:space="preserve">Avgående utrikes varusändningar efter mottagarland/-region </v>
      </c>
      <c r="F37" s="211" t="str">
        <f t="shared" si="2"/>
        <v>Table 9.1.</v>
      </c>
      <c r="G37" s="211" t="str">
        <f t="shared" si="3"/>
        <v>Outgoing international consignments by recipient's country or region</v>
      </c>
    </row>
    <row r="38" spans="1:7" s="222" customFormat="1" ht="39.9" customHeight="1">
      <c r="A38" s="222" t="str">
        <f>IF(RIGHT('Tabell 9.2'!$A$1,1)="1",MID('Tabell 9.2'!$A$1,1,LEN('Tabell 9.2'!$A$1)-1),'Tabell 9.2'!$A$1)</f>
        <v xml:space="preserve">Tabell 9.2. Ankommande varusändningar från utlandet efter avsändarland/-region </v>
      </c>
      <c r="B38" s="222" t="str">
        <f>IF(RIGHT('Tabell 9.2'!$A$2,1)="1",MID('Tabell 9.2'!$A$2,1,LEN('Tabell 9.2'!$A$2)-1),'Tabell 9.2'!$A$2)</f>
        <v>Table 9.2. Incoming consignments from abroad by country or region of the consignor</v>
      </c>
      <c r="D38" s="211" t="str">
        <f t="shared" si="0"/>
        <v>Tabell 9.2.</v>
      </c>
      <c r="E38" s="211" t="str">
        <f t="shared" si="1"/>
        <v xml:space="preserve">Ankommande varusändningar från utlandet efter avsändarland/-region </v>
      </c>
      <c r="F38" s="211" t="str">
        <f t="shared" si="2"/>
        <v>Table 9.2.</v>
      </c>
      <c r="G38" s="211" t="str">
        <f t="shared" si="3"/>
        <v>Incoming consignments from abroad by country or region of the consignor</v>
      </c>
    </row>
    <row r="39" spans="1:7" s="222" customFormat="1" ht="39.9" customHeight="1">
      <c r="A39" s="222" t="str">
        <f>IF(RIGHT('Tabell 10.1'!$A$1,1)="1",MID('Tabell 10.1'!$A$1,1,LEN('Tabell 10.1'!$A$1)-1),'Tabell 10.1'!$A$1)</f>
        <v>Tabell 10.1. Avgående inrikes varusändningar fördelat på start och mål. Totalt, kvantitet i 1 000-tal ton</v>
      </c>
      <c r="B39" s="222" t="str">
        <f>IF(RIGHT('Tabell 10.1'!$A$2,1)="1",MID('Tabell 10.1'!$A$2,1,LEN('Tabell 10.1'!$A$2)-1),'Tabell 10.1'!$A$2)</f>
        <v>Table 10.1. Outgoing domestic consignments by origin and destination. Total, quantity in 1 000 tonnes</v>
      </c>
      <c r="D39" s="211" t="str">
        <f t="shared" si="0"/>
        <v>Tabell 10.1.</v>
      </c>
      <c r="E39" s="211" t="str">
        <f>MID(A39,14,200)</f>
        <v>Avgående inrikes varusändningar fördelat på start och mål. Totalt, kvantitet i 1 000-tal ton</v>
      </c>
      <c r="F39" s="211" t="str">
        <f t="shared" si="2"/>
        <v>Table 10.1.</v>
      </c>
      <c r="G39" s="211" t="str">
        <f t="shared" ref="G39:G44" si="5">MID(B39,13,300)</f>
        <v>Outgoing domestic consignments by origin and destination. Total, quantity in 1 000 tonnes</v>
      </c>
    </row>
    <row r="40" spans="1:7" s="222" customFormat="1" ht="39.9" customHeight="1">
      <c r="A40" s="222" t="str">
        <f>IF(RIGHT('Tabell 10.2'!$A$1,1)="1",MID('Tabell 10.2'!$A$1,1,LEN('Tabell 10.2'!$A$1)-1),'Tabell 10.2'!$A$1)</f>
        <v>Tabell 10.2. Avgående inrikes varusändningar fördelat på start och mål. Totalt, värde i miljoner SEK</v>
      </c>
      <c r="B40" s="222" t="str">
        <f>IF(RIGHT('Tabell 10.2'!$A$2,1)="1",MID('Tabell 10.2'!$A$2,1,LEN('Tabell 10.2'!$A$2)-1),'Tabell 10.2'!$A$2)</f>
        <v>Table 10.2. Outgoing domestic consignments by origin and destination. Total, value in millions SEK.</v>
      </c>
      <c r="D40" s="211" t="str">
        <f t="shared" si="0"/>
        <v>Tabell 10.2.</v>
      </c>
      <c r="E40" s="211" t="str">
        <f>MID(A40,14,200)</f>
        <v>Avgående inrikes varusändningar fördelat på start och mål. Totalt, värde i miljoner SEK</v>
      </c>
      <c r="F40" s="211" t="str">
        <f t="shared" si="2"/>
        <v>Table 10.2.</v>
      </c>
      <c r="G40" s="211" t="str">
        <f t="shared" si="5"/>
        <v>Outgoing domestic consignments by origin and destination. Total, value in millions SEK.</v>
      </c>
    </row>
    <row r="41" spans="1:7" s="222" customFormat="1" ht="39.9" customHeight="1">
      <c r="A41" s="222" t="str">
        <f>IF(RIGHT('Tabell 11.1'!$A$1,1)="1",MID('Tabell 11.1'!$A$1,1,LEN('Tabell 11.1'!$A$1)-1),'Tabell 11.1'!$A$1)</f>
        <v>Tabell 11.1. Avgående utrikes varusändningar fördelat på start och mål. Totalt, kvantitet i 1 000-tal ton</v>
      </c>
      <c r="B41" s="222" t="str">
        <f>IF(RIGHT('Tabell 11.1'!$A$2,1)="1",MID('Tabell 11.1'!$A$2,1,LEN('Tabell 11.1'!$A$2)-1),'Tabell 11.1'!$A$2)</f>
        <v xml:space="preserve">Table 11.1. Outgoing international consignments by origin and destination. Total, quantity in 1 000 tonnes </v>
      </c>
      <c r="D41" s="211" t="str">
        <f t="shared" si="0"/>
        <v>Tabell 11.1.</v>
      </c>
      <c r="E41" s="211" t="str">
        <f>MID(A41,14,200)</f>
        <v>Avgående utrikes varusändningar fördelat på start och mål. Totalt, kvantitet i 1 000-tal ton</v>
      </c>
      <c r="F41" s="211" t="str">
        <f t="shared" si="2"/>
        <v>Table 11.1.</v>
      </c>
      <c r="G41" s="211" t="str">
        <f t="shared" si="5"/>
        <v xml:space="preserve">Outgoing international consignments by origin and destination. Total, quantity in 1 000 tonnes </v>
      </c>
    </row>
    <row r="42" spans="1:7" s="222" customFormat="1" ht="39.9" customHeight="1">
      <c r="A42" s="222" t="str">
        <f>IF(RIGHT('Tabell 11.2'!$A$1,1)="1",MID('Tabell 11.2'!$A$1,1,LEN('Tabell 11.2'!$A$1)-1),'Tabell 11.2'!$A$1)</f>
        <v>Tabell 11.2. Avgående utrikes varusändningar fördelat på start och mål. Totalt, värde i miljoner SEK</v>
      </c>
      <c r="B42" s="222" t="str">
        <f>IF(RIGHT('Tabell 11.2'!$A$2,1)="1",MID('Tabell 11.2'!$A$2,1,LEN('Tabell 11.2'!$A$2)-1),'Tabell 11.2'!$A$2)</f>
        <v xml:space="preserve">Table 11.2. Outgoing international consignments by origin and destination. Total, Value in millions SEK </v>
      </c>
      <c r="D42" s="211" t="str">
        <f t="shared" si="0"/>
        <v>Tabell 11.2.</v>
      </c>
      <c r="E42" s="211" t="str">
        <f t="shared" ref="E42:E44" si="6">MID(A42,14,300)</f>
        <v>Avgående utrikes varusändningar fördelat på start och mål. Totalt, värde i miljoner SEK</v>
      </c>
      <c r="F42" s="211" t="str">
        <f t="shared" si="2"/>
        <v>Table 11.2.</v>
      </c>
      <c r="G42" s="211" t="str">
        <f t="shared" si="5"/>
        <v xml:space="preserve">Outgoing international consignments by origin and destination. Total, Value in millions SEK </v>
      </c>
    </row>
    <row r="43" spans="1:7" s="222" customFormat="1" ht="39.9" customHeight="1">
      <c r="A43" s="222" t="str">
        <f>IF(RIGHT('Tabell 11.3'!$A$1,1)="1",MID('Tabell 11.3'!$A$1,1,LEN('Tabell 11.3'!$A$1)-1),'Tabell 11.3'!$A$1)</f>
        <v>Tabell 11.3. Ankommande varusändningar från utlandet fördelat på start och mål. Totalt, kvantitet i 1 000-tal ton.</v>
      </c>
      <c r="B43" s="222" t="str">
        <f>IF(RIGHT('Tabell 11.3'!$A$2,1)="1",MID('Tabell 11.3'!$A$2,1,LEN('Tabell 11.3'!$A$2)-1),'Tabell 11.3'!$A$2)</f>
        <v xml:space="preserve">Table 11.3. Incoming consignments from abroad by origin and destination. Total, quantity in 1 000 tonnes </v>
      </c>
      <c r="D43" s="211" t="str">
        <f t="shared" si="0"/>
        <v>Tabell 11.3.</v>
      </c>
      <c r="E43" s="211" t="str">
        <f t="shared" si="6"/>
        <v>Ankommande varusändningar från utlandet fördelat på start och mål. Totalt, kvantitet i 1 000-tal ton.</v>
      </c>
      <c r="F43" s="211" t="str">
        <f t="shared" si="2"/>
        <v>Table 11.3.</v>
      </c>
      <c r="G43" s="211" t="str">
        <f t="shared" si="5"/>
        <v xml:space="preserve">Incoming consignments from abroad by origin and destination. Total, quantity in 1 000 tonnes </v>
      </c>
    </row>
    <row r="44" spans="1:7" s="222" customFormat="1" ht="39.9" customHeight="1">
      <c r="A44" s="222" t="str">
        <f>IF(RIGHT('Tabell 11.4'!$A$1,1)="1",MID('Tabell 11.4'!$A$1,1,LEN('Tabell 11.4'!$A$1)-1),'Tabell 11.4'!$A$1)</f>
        <v xml:space="preserve">Tabell 11.4. Ankommande varusändningar från utlandet fördelat på start och mål. Totalt, värde i miljoner SEK </v>
      </c>
      <c r="B44" s="222" t="str">
        <f>IF(RIGHT('Tabell 11.4'!$A$2,1)="1",MID('Tabell 11.4'!$A$2,1,LEN('Tabell 11.4'!$A$2)-1),'Tabell 11.4'!$A$2)</f>
        <v>Table 11.4. Incoming consignments from abroad by origin and destination. Total, value in millions SEK</v>
      </c>
      <c r="D44" s="211" t="str">
        <f t="shared" si="0"/>
        <v>Tabell 11.4.</v>
      </c>
      <c r="E44" s="211" t="str">
        <f t="shared" si="6"/>
        <v xml:space="preserve">Ankommande varusändningar från utlandet fördelat på start och mål. Totalt, värde i miljoner SEK </v>
      </c>
      <c r="F44" s="211" t="str">
        <f t="shared" si="2"/>
        <v>Table 11.4.</v>
      </c>
      <c r="G44" s="211" t="str">
        <f t="shared" si="5"/>
        <v>Incoming consignments from abroad by origin and destination. Total, value in millions SEK</v>
      </c>
    </row>
    <row r="45" spans="1:7">
      <c r="D45" s="214"/>
      <c r="E45" s="214"/>
      <c r="F45" s="214"/>
      <c r="G45" s="214"/>
    </row>
    <row r="46" spans="1:7">
      <c r="D46" s="214"/>
      <c r="E46" s="214"/>
      <c r="F46" s="214"/>
      <c r="G46" s="214"/>
    </row>
    <row r="47" spans="1:7">
      <c r="D47" s="214"/>
      <c r="E47" s="214"/>
      <c r="F47" s="214"/>
      <c r="G47" s="214"/>
    </row>
    <row r="48" spans="1:7">
      <c r="D48" s="214"/>
      <c r="E48" s="214"/>
      <c r="F48" s="214"/>
      <c r="G48" s="214"/>
    </row>
    <row r="49" spans="1:7">
      <c r="D49" s="214"/>
      <c r="E49" s="214"/>
      <c r="F49" s="214"/>
      <c r="G49" s="214"/>
    </row>
    <row r="50" spans="1:7">
      <c r="D50" s="214"/>
      <c r="E50" s="214"/>
      <c r="F50" s="214"/>
      <c r="G50" s="214"/>
    </row>
    <row r="51" spans="1:7">
      <c r="D51" s="214"/>
      <c r="E51" s="214"/>
      <c r="F51" s="214"/>
      <c r="G51" s="214"/>
    </row>
    <row r="52" spans="1:7">
      <c r="D52" s="214"/>
      <c r="E52" s="214"/>
      <c r="F52" s="214"/>
      <c r="G52" s="214"/>
    </row>
    <row r="53" spans="1:7">
      <c r="D53" s="214"/>
      <c r="E53" s="214"/>
      <c r="F53" s="214"/>
      <c r="G53" s="214"/>
    </row>
    <row r="54" spans="1:7">
      <c r="D54" s="214"/>
      <c r="E54" s="214"/>
      <c r="F54" s="214"/>
      <c r="G54" s="214"/>
    </row>
    <row r="55" spans="1:7">
      <c r="D55" s="214"/>
      <c r="E55" s="214"/>
      <c r="F55" s="214"/>
      <c r="G55" s="214"/>
    </row>
    <row r="56" spans="1:7">
      <c r="D56" s="214"/>
      <c r="E56" s="214"/>
      <c r="F56" s="214"/>
      <c r="G56" s="214"/>
    </row>
    <row r="57" spans="1:7">
      <c r="D57" s="214"/>
      <c r="E57" s="214"/>
      <c r="F57" s="214"/>
      <c r="G57" s="214"/>
    </row>
    <row r="58" spans="1:7">
      <c r="D58" s="214"/>
      <c r="E58" s="214"/>
      <c r="F58" s="214"/>
      <c r="G58" s="214"/>
    </row>
    <row r="59" spans="1:7">
      <c r="A59" s="27" t="str">
        <f>RIGHT('Tabell 10.1'!$A$1,1)</f>
        <v>1</v>
      </c>
      <c r="D59" s="214"/>
      <c r="E59" s="214"/>
      <c r="F59" s="214"/>
      <c r="G59" s="214"/>
    </row>
    <row r="60" spans="1:7">
      <c r="A60" s="27" t="str">
        <f>IF(RIGHT('Tabell 10.1'!$A$1,1)="1",MID('Tabell 10.1'!$A$1,1,LEN('Tabell 10.1'!$A$1)-1),'Tabell 10.1'!$A$1)</f>
        <v>Tabell 10.1. Avgående inrikes varusändningar fördelat på start och mål. Totalt, kvantitet i 1 000-tal ton</v>
      </c>
      <c r="D60" s="214"/>
      <c r="E60" s="214"/>
      <c r="F60" s="214"/>
      <c r="G60" s="214"/>
    </row>
    <row r="61" spans="1:7">
      <c r="D61" s="214"/>
      <c r="E61" s="214"/>
      <c r="F61" s="214"/>
      <c r="G61" s="214"/>
    </row>
    <row r="62" spans="1:7">
      <c r="A62" s="27" t="str">
        <f>'Tabell 10.1'!$A$1</f>
        <v>Tabell 10.1. Avgående inrikes varusändningar fördelat på start och mål. Totalt, kvantitet i 1 000-tal ton1</v>
      </c>
      <c r="D62" s="214"/>
      <c r="E62" s="214"/>
      <c r="F62" s="214"/>
      <c r="G62" s="214"/>
    </row>
    <row r="63" spans="1:7">
      <c r="D63" s="214"/>
      <c r="E63" s="214"/>
      <c r="F63" s="214"/>
      <c r="G63" s="214"/>
    </row>
    <row r="64" spans="1:7">
      <c r="D64" s="214"/>
      <c r="E64" s="214"/>
      <c r="F64" s="214"/>
      <c r="G64" s="214"/>
    </row>
    <row r="65" spans="1:7">
      <c r="A65" s="27" t="str">
        <f>IF(RIGHT('Tabell 10.1'!$A$1,1)="1","ETTA","ingen etta")</f>
        <v>ETTA</v>
      </c>
      <c r="D65" s="214"/>
      <c r="E65" s="214"/>
      <c r="F65" s="214"/>
      <c r="G65" s="214"/>
    </row>
    <row r="66" spans="1:7">
      <c r="A66" s="27" t="str">
        <f>RIGHT(A60,1)</f>
        <v>n</v>
      </c>
      <c r="D66" s="214"/>
      <c r="E66" s="214"/>
      <c r="F66" s="214"/>
      <c r="G66" s="214"/>
    </row>
    <row r="67" spans="1:7">
      <c r="A67" s="27">
        <f>LEN('Tabell 10.1'!$A$1)</f>
        <v>106</v>
      </c>
      <c r="D67" s="214"/>
      <c r="E67" s="214"/>
      <c r="F67" s="214"/>
      <c r="G67" s="214"/>
    </row>
    <row r="68" spans="1:7">
      <c r="A68" s="27" t="str">
        <f>MID('Tabell 10.1'!$A$1,1,LEN('Tabell 10.1'!$A$1)-1)</f>
        <v>Tabell 10.1. Avgående inrikes varusändningar fördelat på start och mål. Totalt, kvantitet i 1 000-tal ton</v>
      </c>
      <c r="D68" s="214"/>
      <c r="E68" s="214"/>
      <c r="F68" s="214"/>
      <c r="G68" s="214"/>
    </row>
  </sheetData>
  <mergeCells count="1">
    <mergeCell ref="D1:G1"/>
  </mergeCells>
  <hyperlinks>
    <hyperlink ref="G7" location="'Tabell 1.1'!Utskriftsområde" display="'Tabell 1.1'!Utskriftsområde" xr:uid="{DB2CE6BB-3B92-43EE-A814-D1E30D092CD4}"/>
    <hyperlink ref="F7" location="'Tabell 1.1'!Utskriftsområde" display="'Tabell 1.1'!Utskriftsområde" xr:uid="{E9F7256E-A1FE-4720-BFEE-182296323357}"/>
    <hyperlink ref="E7" location="'Tabell 1.1'!A1" display="'Tabell 1.1'!A1" xr:uid="{AC77EAA7-479C-4146-8B3B-DD53B75AE066}"/>
    <hyperlink ref="F6" location="'Teckenförklaring_ Legends'!A1" display="Teckenförklaring" xr:uid="{74C5FD3B-2663-43B4-84D1-7AE65E7F3DDA}"/>
    <hyperlink ref="D6" location="'Teckenförklaring_ Legends'!A1" display="Teckenförklaring" xr:uid="{C2E36F3B-331B-4531-A306-2EEAD4DC445E}"/>
    <hyperlink ref="F4" location="'Kort om statistiken'!A1" display="Kort om statistiken" xr:uid="{B4B78781-4972-461F-9A99-C50397037748}"/>
    <hyperlink ref="D4" location="'Kort om statistiken'!A1" display="Kort om statistiken" xr:uid="{2D21190F-7CEF-47B8-AEB3-83905CD2AB26}"/>
    <hyperlink ref="D7" location="T1.1!Utskriftsområde" display="T1.1!Utskriftsområde" xr:uid="{6F92B0A1-E98D-440A-A954-1B0CCDAD8F38}"/>
    <hyperlink ref="D8" location="'Tabell 1.2'!Utskriftsområde" display="'Tabell 1.2'!Utskriftsområde" xr:uid="{119D5659-4080-42D7-A92F-819225C3ECC4}"/>
    <hyperlink ref="E8" location="'Tabell 1.2'!Utskriftsområde" display="'Tabell 1.2'!Utskriftsområde" xr:uid="{157B3A14-0C2D-480B-BD80-FA851258A391}"/>
    <hyperlink ref="F8" location="'Tabell 1.2'!Utskriftsområde" display="'Tabell 1.2'!Utskriftsområde" xr:uid="{DA97FEB2-949D-4EEC-9299-94A4DD58A3D6}"/>
    <hyperlink ref="G8" location="'Tabell 1.2'!Utskriftsområde" display="'Tabell 1.2'!Utskriftsområde" xr:uid="{907FF70D-4CF7-4BA8-9547-2D41E869ED2E}"/>
    <hyperlink ref="D9" location="'Tabell 1.3'!Utskriftsområde" display="'Tabell 1.3'!Utskriftsområde" xr:uid="{1993414C-6A01-422D-A4B7-3A8AC45253C9}"/>
    <hyperlink ref="E9" location="'Tabell 1.3'!Utskriftsområde" display="'Tabell 1.3'!Utskriftsområde" xr:uid="{A318A100-99A5-4E73-AD4E-AB9001186148}"/>
    <hyperlink ref="F9" location="'Tabell 1.3'!Utskriftsområde" display="'Tabell 1.3'!Utskriftsområde" xr:uid="{9A0ABB6D-B4E5-434C-99D2-9EC9E74F8EF0}"/>
    <hyperlink ref="G9" location="'Tabell 1.3'!Utskriftsområde" display="'Tabell 1.3'!Utskriftsområde" xr:uid="{107DBAD0-954B-4779-917E-641FBDBE00EE}"/>
    <hyperlink ref="D10" location="'Tabell 1.4'!Utskriftsområde" display="'Tabell 1.4'!Utskriftsområde" xr:uid="{5C7B41D0-2BEF-4DEF-B5B4-16D7B1D90048}"/>
    <hyperlink ref="E10" location="'Tabell 1.4'!Utskriftsområde" display="'Tabell 1.4'!Utskriftsområde" xr:uid="{BF30DED1-58A1-4B53-A328-1F7A98D860C5}"/>
    <hyperlink ref="F10" location="'Tabell 1.4'!Utskriftsområde" display="'Tabell 1.4'!Utskriftsområde" xr:uid="{24C1235D-BCAD-4EB5-924A-F0ABBF6CC698}"/>
    <hyperlink ref="G10" location="'Tabell 1.4'!Utskriftsområde" display="'Tabell 1.4'!Utskriftsområde" xr:uid="{A4C1519A-68D1-4040-8BAA-BA0E628156EA}"/>
    <hyperlink ref="D11" location="'Tabell 2.1'!Utskriftsområde" display="'Tabell 2.1'!Utskriftsområde" xr:uid="{4FD878F6-F35C-49D9-A2DF-0C2CB5412AB3}"/>
    <hyperlink ref="E11" location="'Tabell 2.1'!Utskriftsområde" display="'Tabell 2.1'!Utskriftsområde" xr:uid="{5BCE0725-D802-4AC8-B649-D3E806CAD085}"/>
    <hyperlink ref="F11" location="'Tabell 2.1'!Utskriftsområde" display="'Tabell 2.1'!Utskriftsområde" xr:uid="{BA815A7F-4D47-42FB-B26C-1DF2BF542E67}"/>
    <hyperlink ref="G11" location="'Tabell 2.1'!Utskriftsområde" display="'Tabell 2.1'!Utskriftsområde" xr:uid="{953B5DDE-1A46-4CE2-BC65-EB34433F93EE}"/>
    <hyperlink ref="D12:G12" location="'Tabell 2.3'!Utskriftsområde" display="'Tabell 2.3'!Utskriftsområde" xr:uid="{C981C932-8F81-43DF-A5A7-B2D4AB736E57}"/>
    <hyperlink ref="D13:G13" location="'Tabell 3.1'!Utskriftsområde" display="'Tabell 3.1'!Utskriftsområde" xr:uid="{FE565C0D-6C74-49F2-9697-AED9981DB10F}"/>
    <hyperlink ref="D14:G14" location="'Tabell 3.2'!Utskriftsområde" display="'Tabell 3.2'!Utskriftsområde" xr:uid="{A930F676-7322-434F-99A1-C8D8261696BF}"/>
    <hyperlink ref="D15:G15" location="'Tabell 3.3'!Utskriftsområde" display="'Tabell 3.3'!Utskriftsområde" xr:uid="{8234F8E7-BAA5-41DB-B2DF-18769C430E8C}"/>
    <hyperlink ref="D16:G16" location="'Tabell 3.4'!Utskriftsområde" display="'Tabell 3.4'!Utskriftsområde" xr:uid="{DF20086F-15C8-42A6-A79B-1ECB030D0F6E}"/>
    <hyperlink ref="D17:G17" location="'Tabell 4.1'!Utskriftsområde" display="'Tabell 4.1'!Utskriftsområde" xr:uid="{EE889EAE-D15C-4625-933E-2346AEA4D64D}"/>
    <hyperlink ref="D18:G18" location="'Tabell 4.2'!Utskriftsområde" display="'Tabell 4.2'!Utskriftsområde" xr:uid="{9595A422-3E44-48D3-B480-771377F1E624}"/>
    <hyperlink ref="D19:G19" location="'Tabell 4.3'!Utskriftsområde" display="'Tabell 4.3'!Utskriftsområde" xr:uid="{BCDA721B-F8D2-4506-AF26-1D437E84DEA6}"/>
    <hyperlink ref="D20:G20" location="'Tabell 4.4'!Utskriftsområde" display="'Tabell 4.4'!Utskriftsområde" xr:uid="{03419F89-7096-471B-AC37-AFCFA4617396}"/>
    <hyperlink ref="D21:G21" location="'Tabell 5.1'!Utskriftsområde" display="'Tabell 5.1'!Utskriftsområde" xr:uid="{F3594E94-2178-466C-9230-F8ECB448AA04}"/>
    <hyperlink ref="D22:G22" location="'Tabell 5.2'!Utskriftsområde" display="'Tabell 5.2'!Utskriftsområde" xr:uid="{D058F9B4-2897-4858-93A6-9866A2DB276B}"/>
    <hyperlink ref="D23:G23" location="'Tabell 5.3'!Utskriftsområde" display="'Tabell 5.3'!Utskriftsområde" xr:uid="{60D92CD8-CA97-4494-A8DE-194146560695}"/>
    <hyperlink ref="D24:G24" location="'Tabell 5.4'!Utskriftsområde" display="'Tabell 5.4'!Utskriftsområde" xr:uid="{B4432AED-B7CA-448D-8795-01A45E4136AA}"/>
    <hyperlink ref="D25:G25" location="'Tabell 6.1'!Utskriftsområde" display="'Tabell 6.1'!Utskriftsområde" xr:uid="{60905B9B-B054-4A30-9670-06E268F55537}"/>
    <hyperlink ref="D26:G26" location="'Tabell 6.2'!Utskriftsområde" display="'Tabell 6.2'!Utskriftsområde" xr:uid="{F5227903-3BDC-4CE5-81E2-91F374C80F99}"/>
    <hyperlink ref="D27:G27" location="'Tabell 6.3'!Utskriftsområde" display="'Tabell 6.3'!Utskriftsområde" xr:uid="{BEDBC21C-28F6-4089-8FDF-CBC1D57B305E}"/>
    <hyperlink ref="D28:G28" location="'Tabell 6.4'!Utskriftsområde" display="'Tabell 6.4'!Utskriftsområde" xr:uid="{5C9F1ABA-4179-4FD2-9F66-9099F5FDF6D7}"/>
    <hyperlink ref="D29:G29" location="'Tabell 7.1'!Utskriftsområde" display="'Tabell 7.1'!Utskriftsområde" xr:uid="{C30CBE0D-91D2-4E92-887C-FC9D1F14CE5E}"/>
    <hyperlink ref="D30:G30" location="'Tabell 7.2'!Utskriftsområde" display="'Tabell 7.2'!Utskriftsområde" xr:uid="{CB823D56-B269-4F27-B270-BC6CEE5A082F}"/>
    <hyperlink ref="D31:G31" location="'Tabell 7.3'!Utskriftsområde" display="'Tabell 7.3'!Utskriftsområde" xr:uid="{083AD2D3-7CA7-4288-B097-923A16F8AA86}"/>
    <hyperlink ref="D32:G32" location="'Tabell 7.4'!Utskriftsområde" display="'Tabell 7.4'!Utskriftsområde" xr:uid="{88DBE410-01E4-45AD-A2A9-E4358C8D4F38}"/>
    <hyperlink ref="D33:G33" location="'Tabell 8.1'!Utskriftsområde" display="'Tabell 8.1'!Utskriftsområde" xr:uid="{B7FFB96C-E513-4E0C-8B6E-9EB892D3475A}"/>
    <hyperlink ref="D34:G34" location="'Tabell 8.2'!Utskriftsområde" display="'Tabell 8.2'!Utskriftsområde" xr:uid="{562D7D2E-71A0-45E3-8A5E-AD8E2BC44D28}"/>
    <hyperlink ref="D35:G35" location="'Tabell 8.3'!Utskriftsområde" display="'Tabell 8.3'!Utskriftsområde" xr:uid="{FE437630-A647-4C8D-A6EE-E33AFDF021C8}"/>
    <hyperlink ref="D36:G36" location="'Tabell 8.4'!Utskriftsområde" display="'Tabell 8.4'!Utskriftsområde" xr:uid="{BFCE4038-FF01-42D8-A4DC-93E76202CCDB}"/>
    <hyperlink ref="D37:G37" location="'Tabell 9.1'!Utskriftsområde" display="'Tabell 9.1'!Utskriftsområde" xr:uid="{939691AB-3F40-48DE-80BE-F19B410143DC}"/>
    <hyperlink ref="D38:G38" location="'Tabell 9.2'!Utskriftsområde" display="'Tabell 9.2'!Utskriftsområde" xr:uid="{C4D9342E-BC95-48AE-87E8-3267703F9A13}"/>
    <hyperlink ref="D39:G39" location="'Tabell 10.1'!Utskriftsområde" display="'Tabell 10.1'!Utskriftsområde" xr:uid="{E9EE307A-9100-46BF-9699-7980029A988F}"/>
    <hyperlink ref="D40:G40" location="'Tabell 10.2'!Utskriftsområde" display="'Tabell 10.2'!Utskriftsområde" xr:uid="{0142634D-C7E2-4814-8BD9-8C30F1157DFE}"/>
    <hyperlink ref="D41:G41" location="'Tabell 11.1'!Utskriftsområde" display="'Tabell 11.1'!Utskriftsområde" xr:uid="{8C06EAEE-8596-4B7D-A433-EB561888336A}"/>
    <hyperlink ref="D42:G42" location="'Tabell 11.2'!Utskriftsområde" display="'Tabell 11.2'!Utskriftsområde" xr:uid="{5B1A7ED6-736E-404B-BAFF-F381C9DE163F}"/>
    <hyperlink ref="D43:G43" location="'Tabell 11.3'!Utskriftsområde" display="'Tabell 11.3'!Utskriftsområde" xr:uid="{509983B8-FFB9-4CB4-A7EB-C54BFE1DEBE5}"/>
    <hyperlink ref="D44:G44" location="'Tabell 11.4'!Utskriftsområde" display="'Tabell 11.4'!Utskriftsområde" xr:uid="{0178CFA1-D2E3-4FE8-BFD7-3DC17D7EFAD9}"/>
    <hyperlink ref="F5" location="Definitioner!A1" display="Definitions" xr:uid="{24F75B6B-CF7A-4502-BE6C-81BB49AAA4C6}"/>
    <hyperlink ref="D5" location="'Kort om statistiken'!A1" display="Kort om statistiken" xr:uid="{CE5D0C10-A529-49B0-A31A-6E34BB1537C7}"/>
    <hyperlink ref="D5:G5" location="Definitioner!A1" display="Definitioner" xr:uid="{46972DD3-3FBF-4D5E-A7BB-FD272417A16A}"/>
  </hyperlinks>
  <pageMargins left="0.74803149606299213" right="0.51181102362204722" top="0.98425196850393704" bottom="0.74803149606299213" header="0.51181102362204722" footer="0.51181102362204722"/>
  <pageSetup paperSize="9" scale="9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2" tint="-0.34998626667073579"/>
  </sheetPr>
  <dimension ref="A1:AC51"/>
  <sheetViews>
    <sheetView workbookViewId="0"/>
  </sheetViews>
  <sheetFormatPr defaultColWidth="9.109375" defaultRowHeight="13.2"/>
  <cols>
    <col min="1" max="1" width="2.88671875" style="1" customWidth="1"/>
    <col min="2" max="2" width="17" style="1" customWidth="1"/>
    <col min="3" max="3" width="15.6640625" style="1" hidden="1" customWidth="1"/>
    <col min="4" max="4" width="6.5546875" style="1" bestFit="1" customWidth="1"/>
    <col min="5" max="6" width="5.6640625" style="1" customWidth="1"/>
    <col min="7" max="8" width="6.5546875" style="1" bestFit="1" customWidth="1"/>
    <col min="9" max="10" width="5.6640625" style="1" customWidth="1"/>
    <col min="11" max="11" width="4.88671875" style="1" bestFit="1" customWidth="1"/>
    <col min="12" max="12" width="5.6640625" style="1" customWidth="1"/>
    <col min="13" max="13" width="6.5546875" style="1" bestFit="1" customWidth="1"/>
    <col min="14" max="14" width="5.6640625" style="1" customWidth="1"/>
    <col min="15" max="15" width="6.5546875" style="1" bestFit="1" customWidth="1"/>
    <col min="16" max="18" width="5.6640625" style="1" customWidth="1"/>
    <col min="19" max="19" width="6.5546875" style="1" bestFit="1" customWidth="1"/>
    <col min="20" max="24" width="5.6640625" style="1" customWidth="1"/>
    <col min="25" max="25" width="7.88671875" style="1" bestFit="1" customWidth="1"/>
    <col min="26" max="26" width="5.44140625" style="1" customWidth="1"/>
    <col min="27" max="16384" width="9.109375" style="1"/>
  </cols>
  <sheetData>
    <row r="1" spans="1:29" ht="12.75" customHeight="1">
      <c r="A1" s="19" t="s">
        <v>387</v>
      </c>
      <c r="X1" s="191" t="s">
        <v>249</v>
      </c>
      <c r="AB1" s="6"/>
      <c r="AC1" s="6"/>
    </row>
    <row r="2" spans="1:29">
      <c r="A2" s="112" t="s">
        <v>388</v>
      </c>
      <c r="AB2" s="6"/>
      <c r="AC2" s="6"/>
    </row>
    <row r="3" spans="1:29" s="18" customFormat="1" ht="12" customHeight="1" thickBot="1"/>
    <row r="4" spans="1:29" s="18" customFormat="1" ht="23.25" customHeight="1">
      <c r="A4" s="79"/>
      <c r="B4" s="79"/>
      <c r="C4" s="79"/>
      <c r="D4" s="254" t="s">
        <v>222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80"/>
      <c r="Z4" s="256" t="s">
        <v>127</v>
      </c>
    </row>
    <row r="5" spans="1:29" s="18" customFormat="1" ht="39.75" customHeight="1" thickBot="1">
      <c r="A5" s="255" t="s">
        <v>221</v>
      </c>
      <c r="B5" s="255"/>
      <c r="C5" s="109"/>
      <c r="D5" s="82">
        <v>1</v>
      </c>
      <c r="E5" s="82">
        <v>3</v>
      </c>
      <c r="F5" s="82">
        <v>4</v>
      </c>
      <c r="G5" s="82">
        <v>5</v>
      </c>
      <c r="H5" s="82">
        <v>6</v>
      </c>
      <c r="I5" s="82">
        <v>7</v>
      </c>
      <c r="J5" s="82">
        <v>8</v>
      </c>
      <c r="K5" s="82">
        <v>9</v>
      </c>
      <c r="L5" s="82">
        <v>10</v>
      </c>
      <c r="M5" s="82">
        <v>12</v>
      </c>
      <c r="N5" s="82">
        <v>13</v>
      </c>
      <c r="O5" s="82">
        <v>14</v>
      </c>
      <c r="P5" s="82">
        <v>17</v>
      </c>
      <c r="Q5" s="82">
        <v>18</v>
      </c>
      <c r="R5" s="82">
        <v>19</v>
      </c>
      <c r="S5" s="82">
        <v>20</v>
      </c>
      <c r="T5" s="82">
        <v>21</v>
      </c>
      <c r="U5" s="82">
        <v>22</v>
      </c>
      <c r="V5" s="82">
        <v>23</v>
      </c>
      <c r="W5" s="82">
        <v>24</v>
      </c>
      <c r="X5" s="82">
        <v>25</v>
      </c>
      <c r="Y5" s="83" t="s">
        <v>0</v>
      </c>
      <c r="Z5" s="257"/>
    </row>
    <row r="6" spans="1:29" s="18" customFormat="1" ht="10.199999999999999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38"/>
      <c r="Z6" s="42"/>
      <c r="AB6" s="31"/>
      <c r="AC6" s="31"/>
    </row>
    <row r="7" spans="1:29" s="18" customFormat="1" ht="10.199999999999999" hidden="1">
      <c r="A7" s="40"/>
      <c r="B7" s="40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38"/>
      <c r="Z7" s="42"/>
      <c r="AB7" s="31"/>
      <c r="AC7" s="31"/>
    </row>
    <row r="8" spans="1:29" s="18" customFormat="1" ht="10.199999999999999" hidden="1">
      <c r="A8" s="40"/>
      <c r="B8" s="40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38"/>
      <c r="Z8" s="42"/>
      <c r="AB8" s="31"/>
      <c r="AC8" s="31"/>
    </row>
    <row r="9" spans="1:29" s="18" customFormat="1" ht="10.199999999999999" hidden="1">
      <c r="A9" s="40"/>
      <c r="B9" s="40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38"/>
      <c r="Z9" s="42"/>
      <c r="AB9" s="31"/>
      <c r="AC9" s="31"/>
    </row>
    <row r="10" spans="1:29" s="18" customFormat="1" ht="10.199999999999999" hidden="1">
      <c r="A10" s="40"/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38"/>
      <c r="Z10" s="42"/>
      <c r="AB10" s="31"/>
      <c r="AC10" s="31"/>
    </row>
    <row r="11" spans="1:29" s="31" customFormat="1" ht="10.199999999999999">
      <c r="A11" s="36">
        <v>1</v>
      </c>
      <c r="B11" s="34" t="s">
        <v>24</v>
      </c>
      <c r="C11" s="34" t="s">
        <v>125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5"/>
      <c r="Z11" s="46"/>
    </row>
    <row r="12" spans="1:29" s="31" customFormat="1" ht="10.199999999999999">
      <c r="A12" s="36">
        <v>3</v>
      </c>
      <c r="B12" s="34" t="s">
        <v>25</v>
      </c>
      <c r="C12" s="34" t="s">
        <v>125</v>
      </c>
      <c r="D12" s="44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5"/>
      <c r="Z12" s="46"/>
    </row>
    <row r="13" spans="1:29" s="31" customFormat="1" ht="10.199999999999999">
      <c r="A13" s="36">
        <v>4</v>
      </c>
      <c r="B13" s="34" t="s">
        <v>26</v>
      </c>
      <c r="C13" s="34" t="s">
        <v>125</v>
      </c>
      <c r="D13" s="44"/>
      <c r="E13" s="44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5"/>
      <c r="Z13" s="46"/>
    </row>
    <row r="14" spans="1:29" s="31" customFormat="1" ht="10.199999999999999">
      <c r="A14" s="36">
        <v>5</v>
      </c>
      <c r="B14" s="34" t="s">
        <v>27</v>
      </c>
      <c r="C14" s="34" t="s">
        <v>125</v>
      </c>
      <c r="D14" s="44"/>
      <c r="E14" s="44"/>
      <c r="F14" s="44"/>
      <c r="G14" s="43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5"/>
      <c r="Z14" s="46"/>
    </row>
    <row r="15" spans="1:29" s="31" customFormat="1" ht="10.199999999999999">
      <c r="A15" s="36">
        <v>6</v>
      </c>
      <c r="B15" s="34" t="s">
        <v>28</v>
      </c>
      <c r="C15" s="34" t="s">
        <v>125</v>
      </c>
      <c r="D15" s="44"/>
      <c r="E15" s="44"/>
      <c r="F15" s="44"/>
      <c r="G15" s="44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5"/>
      <c r="Z15" s="46"/>
    </row>
    <row r="16" spans="1:29" s="31" customFormat="1" ht="6.75" customHeight="1">
      <c r="A16" s="36"/>
      <c r="B16" s="34"/>
      <c r="C16" s="34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6"/>
      <c r="Z16" s="46"/>
    </row>
    <row r="17" spans="1:29" s="31" customFormat="1" ht="10.199999999999999">
      <c r="A17" s="36">
        <v>7</v>
      </c>
      <c r="B17" s="34" t="s">
        <v>29</v>
      </c>
      <c r="C17" s="34" t="s">
        <v>125</v>
      </c>
      <c r="D17" s="44"/>
      <c r="E17" s="44"/>
      <c r="F17" s="44"/>
      <c r="G17" s="44"/>
      <c r="H17" s="44"/>
      <c r="I17" s="43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</row>
    <row r="18" spans="1:29" s="31" customFormat="1" ht="10.199999999999999">
      <c r="A18" s="36">
        <v>8</v>
      </c>
      <c r="B18" s="34" t="s">
        <v>109</v>
      </c>
      <c r="C18" s="34" t="s">
        <v>125</v>
      </c>
      <c r="D18" s="44"/>
      <c r="E18" s="44"/>
      <c r="F18" s="44"/>
      <c r="G18" s="44"/>
      <c r="H18" s="44"/>
      <c r="I18" s="44"/>
      <c r="J18" s="43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46"/>
    </row>
    <row r="19" spans="1:29" s="31" customFormat="1" ht="10.199999999999999">
      <c r="A19" s="36">
        <v>9</v>
      </c>
      <c r="B19" s="34" t="s">
        <v>110</v>
      </c>
      <c r="C19" s="34" t="s">
        <v>125</v>
      </c>
      <c r="D19" s="44"/>
      <c r="E19" s="44"/>
      <c r="F19" s="44"/>
      <c r="G19" s="44"/>
      <c r="H19" s="44"/>
      <c r="I19" s="44"/>
      <c r="J19" s="44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5"/>
      <c r="Z19" s="46"/>
    </row>
    <row r="20" spans="1:29" s="31" customFormat="1" ht="10.199999999999999">
      <c r="A20" s="36">
        <v>10</v>
      </c>
      <c r="B20" s="34" t="s">
        <v>30</v>
      </c>
      <c r="C20" s="34" t="s">
        <v>125</v>
      </c>
      <c r="D20" s="44"/>
      <c r="E20" s="44"/>
      <c r="F20" s="44"/>
      <c r="G20" s="44"/>
      <c r="H20" s="44"/>
      <c r="I20" s="44"/>
      <c r="J20" s="44"/>
      <c r="K20" s="44"/>
      <c r="L20" s="4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5"/>
      <c r="Z20" s="46"/>
    </row>
    <row r="21" spans="1:29" s="31" customFormat="1" ht="10.199999999999999">
      <c r="A21" s="36">
        <v>12</v>
      </c>
      <c r="B21" s="34" t="s">
        <v>31</v>
      </c>
      <c r="C21" s="34" t="s">
        <v>125</v>
      </c>
      <c r="D21" s="44"/>
      <c r="E21" s="44"/>
      <c r="F21" s="44"/>
      <c r="G21" s="44"/>
      <c r="H21" s="44"/>
      <c r="I21" s="44"/>
      <c r="J21" s="44"/>
      <c r="K21" s="44"/>
      <c r="L21" s="44"/>
      <c r="M21" s="43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5"/>
      <c r="Z21" s="46"/>
    </row>
    <row r="22" spans="1:29" s="31" customFormat="1" ht="6.75" customHeight="1">
      <c r="A22" s="36"/>
      <c r="B22" s="34"/>
      <c r="C22" s="34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6"/>
      <c r="Z22" s="46"/>
    </row>
    <row r="23" spans="1:29" s="31" customFormat="1" ht="10.199999999999999">
      <c r="A23" s="36">
        <v>13</v>
      </c>
      <c r="B23" s="34" t="s">
        <v>32</v>
      </c>
      <c r="C23" s="34" t="s">
        <v>125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3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5"/>
      <c r="Z23" s="46"/>
    </row>
    <row r="24" spans="1:29" s="31" customFormat="1" ht="10.199999999999999">
      <c r="A24" s="36">
        <v>14</v>
      </c>
      <c r="B24" s="34" t="s">
        <v>33</v>
      </c>
      <c r="C24" s="34" t="s">
        <v>125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3"/>
      <c r="P24" s="44"/>
      <c r="Q24" s="44"/>
      <c r="R24" s="44"/>
      <c r="S24" s="44"/>
      <c r="T24" s="44"/>
      <c r="U24" s="44"/>
      <c r="V24" s="44"/>
      <c r="W24" s="44"/>
      <c r="X24" s="44"/>
      <c r="Y24" s="45"/>
      <c r="Z24" s="46"/>
    </row>
    <row r="25" spans="1:29" s="31" customFormat="1" ht="10.199999999999999">
      <c r="A25" s="36">
        <v>17</v>
      </c>
      <c r="B25" s="34" t="s">
        <v>34</v>
      </c>
      <c r="C25" s="34" t="s">
        <v>125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3"/>
      <c r="Q25" s="44"/>
      <c r="R25" s="44"/>
      <c r="S25" s="44"/>
      <c r="T25" s="44"/>
      <c r="U25" s="44"/>
      <c r="V25" s="44"/>
      <c r="W25" s="44"/>
      <c r="X25" s="44"/>
      <c r="Y25" s="45"/>
      <c r="Z25" s="46"/>
    </row>
    <row r="26" spans="1:29" s="31" customFormat="1" ht="10.199999999999999">
      <c r="A26" s="36">
        <v>18</v>
      </c>
      <c r="B26" s="34" t="s">
        <v>35</v>
      </c>
      <c r="C26" s="34" t="s">
        <v>125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3"/>
      <c r="R26" s="44"/>
      <c r="S26" s="44"/>
      <c r="T26" s="44"/>
      <c r="U26" s="44"/>
      <c r="V26" s="44"/>
      <c r="W26" s="44"/>
      <c r="X26" s="44"/>
      <c r="Y26" s="45"/>
      <c r="Z26" s="46"/>
    </row>
    <row r="27" spans="1:29" s="31" customFormat="1" ht="10.199999999999999">
      <c r="A27" s="36">
        <v>19</v>
      </c>
      <c r="B27" s="34" t="s">
        <v>36</v>
      </c>
      <c r="C27" s="34" t="s">
        <v>125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3"/>
      <c r="S27" s="44"/>
      <c r="T27" s="44"/>
      <c r="U27" s="44"/>
      <c r="V27" s="44"/>
      <c r="W27" s="44"/>
      <c r="X27" s="44"/>
      <c r="Y27" s="45"/>
      <c r="Z27" s="46"/>
    </row>
    <row r="28" spans="1:29" s="31" customFormat="1" ht="6.75" customHeight="1">
      <c r="A28" s="36"/>
      <c r="B28" s="34"/>
      <c r="C28" s="34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6"/>
      <c r="Z28" s="46"/>
    </row>
    <row r="29" spans="1:29" s="31" customFormat="1" ht="10.199999999999999">
      <c r="A29" s="36">
        <v>20</v>
      </c>
      <c r="B29" s="34" t="s">
        <v>37</v>
      </c>
      <c r="C29" s="34" t="s">
        <v>125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3"/>
      <c r="T29" s="44"/>
      <c r="U29" s="44"/>
      <c r="V29" s="44"/>
      <c r="W29" s="44"/>
      <c r="X29" s="44"/>
      <c r="Y29" s="45"/>
      <c r="Z29" s="46"/>
    </row>
    <row r="30" spans="1:29" s="31" customFormat="1" ht="10.199999999999999">
      <c r="A30" s="36">
        <v>21</v>
      </c>
      <c r="B30" s="34" t="s">
        <v>38</v>
      </c>
      <c r="C30" s="34" t="s">
        <v>125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3"/>
      <c r="U30" s="44"/>
      <c r="V30" s="44"/>
      <c r="W30" s="44"/>
      <c r="X30" s="44"/>
      <c r="Y30" s="45"/>
      <c r="Z30" s="46"/>
    </row>
    <row r="31" spans="1:29" s="31" customFormat="1" ht="10.199999999999999">
      <c r="A31" s="36">
        <v>22</v>
      </c>
      <c r="B31" s="34" t="s">
        <v>39</v>
      </c>
      <c r="C31" s="34" t="s">
        <v>125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3"/>
      <c r="V31" s="44"/>
      <c r="W31" s="44"/>
      <c r="X31" s="44"/>
      <c r="Y31" s="45"/>
      <c r="Z31" s="46"/>
    </row>
    <row r="32" spans="1:29" s="31" customFormat="1" ht="10.199999999999999">
      <c r="A32" s="36">
        <v>23</v>
      </c>
      <c r="B32" s="34" t="s">
        <v>111</v>
      </c>
      <c r="C32" s="34" t="s">
        <v>125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3"/>
      <c r="W32" s="44"/>
      <c r="X32" s="44"/>
      <c r="Y32" s="45"/>
      <c r="Z32" s="46"/>
      <c r="AB32" s="18"/>
      <c r="AC32" s="18"/>
    </row>
    <row r="33" spans="1:29" s="31" customFormat="1" ht="10.199999999999999">
      <c r="A33" s="36">
        <v>24</v>
      </c>
      <c r="B33" s="34" t="s">
        <v>40</v>
      </c>
      <c r="C33" s="34" t="s">
        <v>125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3"/>
      <c r="X33" s="44"/>
      <c r="Y33" s="45"/>
      <c r="Z33" s="46"/>
      <c r="AB33" s="107"/>
      <c r="AC33" s="107"/>
    </row>
    <row r="34" spans="1:29" s="31" customFormat="1" ht="10.199999999999999">
      <c r="A34" s="36">
        <v>25</v>
      </c>
      <c r="B34" s="34" t="s">
        <v>41</v>
      </c>
      <c r="C34" s="34" t="s">
        <v>125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3"/>
      <c r="Y34" s="45"/>
      <c r="Z34" s="46"/>
      <c r="AB34" s="107"/>
      <c r="AC34" s="107"/>
    </row>
    <row r="35" spans="1:29" s="31" customFormat="1" ht="6.75" customHeight="1">
      <c r="A35" s="36"/>
      <c r="B35" s="34"/>
      <c r="C35" s="3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5"/>
      <c r="Z35" s="46"/>
      <c r="AB35" s="107"/>
      <c r="AC35" s="107"/>
    </row>
    <row r="36" spans="1:29" s="31" customFormat="1" ht="10.199999999999999">
      <c r="A36" s="39" t="s">
        <v>0</v>
      </c>
      <c r="C36" s="34" t="s">
        <v>125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7"/>
      <c r="Z36" s="46"/>
      <c r="AB36" s="107"/>
      <c r="AC36" s="107"/>
    </row>
    <row r="37" spans="1:29" s="18" customFormat="1" ht="10.199999999999999">
      <c r="A37" s="37" t="s">
        <v>128</v>
      </c>
      <c r="B37" s="38"/>
      <c r="C37" s="34" t="s">
        <v>124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1"/>
      <c r="Z37" s="70"/>
      <c r="AB37" s="107"/>
      <c r="AC37" s="107"/>
    </row>
    <row r="38" spans="1:29" s="107" customFormat="1" ht="10.199999999999999">
      <c r="A38" s="31" t="s">
        <v>129</v>
      </c>
      <c r="B38" s="137"/>
      <c r="C38" s="137"/>
    </row>
    <row r="39" spans="1:29">
      <c r="A39" s="31"/>
    </row>
    <row r="40" spans="1:29">
      <c r="A40" s="31"/>
    </row>
    <row r="41" spans="1:29">
      <c r="A41" s="31"/>
      <c r="D41" s="31"/>
      <c r="M41" s="31"/>
      <c r="O41" s="31"/>
    </row>
    <row r="42" spans="1:29">
      <c r="A42" s="31"/>
    </row>
    <row r="43" spans="1:29">
      <c r="A43" s="31"/>
    </row>
    <row r="44" spans="1:29">
      <c r="A44" s="31"/>
    </row>
    <row r="45" spans="1:29">
      <c r="A45" s="31"/>
    </row>
    <row r="46" spans="1:29">
      <c r="A46" s="31"/>
    </row>
    <row r="47" spans="1:29">
      <c r="A47" s="31"/>
    </row>
    <row r="48" spans="1:29">
      <c r="A48" s="31"/>
    </row>
    <row r="49" spans="1:1">
      <c r="A49" s="31"/>
    </row>
    <row r="50" spans="1:1">
      <c r="A50" s="31"/>
    </row>
    <row r="51" spans="1:1">
      <c r="A51" s="18"/>
    </row>
  </sheetData>
  <mergeCells count="3">
    <mergeCell ref="D4:X4"/>
    <mergeCell ref="A5:B5"/>
    <mergeCell ref="Z4:Z5"/>
  </mergeCells>
  <hyperlinks>
    <hyperlink ref="X1" location="'Innehåll_ Contents'!Utskriftsområde" display="Till tabellförteckning" xr:uid="{2C540E08-A155-43C2-8046-AA5C4654AEB4}"/>
  </hyperlinks>
  <pageMargins left="0.26" right="0.22" top="0.74803149606299213" bottom="0.54" header="0.31496062992125984" footer="0.31496062992125984"/>
  <pageSetup paperSize="9" scale="9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8" tint="-0.249977111117893"/>
  </sheetPr>
  <dimension ref="A1:Z50"/>
  <sheetViews>
    <sheetView workbookViewId="0">
      <selection activeCell="Z1" sqref="Z1:AE6"/>
    </sheetView>
  </sheetViews>
  <sheetFormatPr defaultColWidth="9.109375" defaultRowHeight="13.2"/>
  <cols>
    <col min="1" max="1" width="2.88671875" style="1" customWidth="1"/>
    <col min="2" max="2" width="15.88671875" style="1" customWidth="1"/>
    <col min="3" max="3" width="15.6640625" style="1" hidden="1" customWidth="1"/>
    <col min="4" max="5" width="5.6640625" style="1" customWidth="1"/>
    <col min="6" max="6" width="7.6640625" style="1" customWidth="1"/>
    <col min="7" max="7" width="7.33203125" style="1" customWidth="1"/>
    <col min="8" max="8" width="7.109375" style="1" bestFit="1" customWidth="1"/>
    <col min="9" max="9" width="11" style="1" customWidth="1"/>
    <col min="10" max="10" width="10.109375" style="1" customWidth="1"/>
    <col min="11" max="12" width="10.6640625" style="1" customWidth="1"/>
    <col min="13" max="13" width="9.109375" style="1" customWidth="1"/>
    <col min="14" max="14" width="8" style="1" customWidth="1"/>
    <col min="15" max="15" width="10" style="1" customWidth="1"/>
    <col min="16" max="18" width="8.109375" style="1" customWidth="1"/>
    <col min="19" max="19" width="6.5546875" style="1" bestFit="1" customWidth="1"/>
    <col min="20" max="16384" width="9.109375" style="1"/>
  </cols>
  <sheetData>
    <row r="1" spans="1:26" ht="12.75" customHeight="1">
      <c r="A1" s="19" t="s">
        <v>152</v>
      </c>
      <c r="U1" s="258" t="s">
        <v>161</v>
      </c>
      <c r="V1" s="259"/>
      <c r="W1" s="259"/>
      <c r="X1" s="259"/>
      <c r="Y1" s="259"/>
      <c r="Z1" s="260"/>
    </row>
    <row r="2" spans="1:26">
      <c r="A2" s="5" t="s">
        <v>153</v>
      </c>
      <c r="U2" s="261"/>
      <c r="V2" s="262"/>
      <c r="W2" s="262"/>
      <c r="X2" s="262"/>
      <c r="Y2" s="262"/>
      <c r="Z2" s="263"/>
    </row>
    <row r="3" spans="1:26" s="18" customFormat="1" ht="12" customHeight="1" thickBot="1">
      <c r="U3" s="261"/>
      <c r="V3" s="262"/>
      <c r="W3" s="262"/>
      <c r="X3" s="262"/>
      <c r="Y3" s="262"/>
      <c r="Z3" s="263"/>
    </row>
    <row r="4" spans="1:26" s="18" customFormat="1" ht="11.25" customHeight="1">
      <c r="A4" s="79"/>
      <c r="B4" s="79"/>
      <c r="C4" s="79"/>
      <c r="D4" s="254" t="s">
        <v>126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80"/>
      <c r="U4" s="261"/>
      <c r="V4" s="262"/>
      <c r="W4" s="262"/>
      <c r="X4" s="262"/>
      <c r="Y4" s="262"/>
      <c r="Z4" s="263"/>
    </row>
    <row r="5" spans="1:26" s="18" customFormat="1" ht="31.2" thickBot="1">
      <c r="A5" s="81" t="s">
        <v>120</v>
      </c>
      <c r="B5" s="81"/>
      <c r="C5" s="81"/>
      <c r="D5" s="82" t="s">
        <v>1</v>
      </c>
      <c r="E5" s="82" t="s">
        <v>2</v>
      </c>
      <c r="F5" s="82" t="s">
        <v>3</v>
      </c>
      <c r="G5" s="82" t="s">
        <v>4</v>
      </c>
      <c r="H5" s="82" t="s">
        <v>5</v>
      </c>
      <c r="I5" s="82" t="s">
        <v>6</v>
      </c>
      <c r="J5" s="82" t="s">
        <v>7</v>
      </c>
      <c r="K5" s="82" t="s">
        <v>8</v>
      </c>
      <c r="L5" s="82" t="s">
        <v>9</v>
      </c>
      <c r="M5" s="82" t="s">
        <v>10</v>
      </c>
      <c r="N5" s="82" t="s">
        <v>11</v>
      </c>
      <c r="O5" s="82" t="s">
        <v>12</v>
      </c>
      <c r="P5" s="82" t="s">
        <v>13</v>
      </c>
      <c r="Q5" s="82" t="s">
        <v>14</v>
      </c>
      <c r="R5" s="82" t="s">
        <v>15</v>
      </c>
      <c r="S5" s="83" t="s">
        <v>0</v>
      </c>
      <c r="U5" s="261"/>
      <c r="V5" s="262"/>
      <c r="W5" s="262"/>
      <c r="X5" s="262"/>
      <c r="Y5" s="262"/>
      <c r="Z5" s="263"/>
    </row>
    <row r="6" spans="1:26" s="18" customFormat="1" ht="10.199999999999999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38"/>
      <c r="U6" s="264"/>
      <c r="V6" s="265"/>
      <c r="W6" s="265"/>
      <c r="X6" s="265"/>
      <c r="Y6" s="265"/>
      <c r="Z6" s="266"/>
    </row>
    <row r="7" spans="1:26" s="18" customFormat="1" ht="10.199999999999999" hidden="1">
      <c r="A7" s="40"/>
      <c r="B7" s="40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38"/>
      <c r="U7" s="31"/>
      <c r="V7" s="31"/>
      <c r="W7" s="31"/>
      <c r="X7" s="31"/>
      <c r="Y7" s="31"/>
      <c r="Z7" s="31"/>
    </row>
    <row r="8" spans="1:26" s="18" customFormat="1" ht="10.199999999999999" hidden="1">
      <c r="A8" s="40"/>
      <c r="B8" s="40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38"/>
      <c r="U8" s="31"/>
      <c r="V8" s="31"/>
      <c r="W8" s="31"/>
      <c r="X8" s="31"/>
      <c r="Y8" s="31"/>
      <c r="Z8" s="31"/>
    </row>
    <row r="9" spans="1:26" s="18" customFormat="1" ht="10.199999999999999" hidden="1">
      <c r="A9" s="40"/>
      <c r="B9" s="40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38"/>
      <c r="U9" s="31"/>
      <c r="V9" s="31"/>
      <c r="W9" s="31"/>
      <c r="X9" s="31"/>
      <c r="Y9" s="31"/>
      <c r="Z9" s="31"/>
    </row>
    <row r="10" spans="1:26" s="18" customFormat="1" ht="10.199999999999999" hidden="1">
      <c r="A10" s="40"/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38"/>
      <c r="U10" s="31"/>
      <c r="V10" s="31"/>
      <c r="W10" s="31"/>
      <c r="X10" s="31"/>
      <c r="Y10" s="31"/>
      <c r="Z10" s="31"/>
    </row>
    <row r="11" spans="1:26" s="31" customFormat="1" ht="15.9" customHeight="1">
      <c r="A11" s="35" t="s">
        <v>121</v>
      </c>
      <c r="B11" s="34" t="s">
        <v>24</v>
      </c>
      <c r="C11" s="34" t="s">
        <v>125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26" s="31" customFormat="1" ht="15.9" customHeight="1">
      <c r="A12" s="35" t="s">
        <v>122</v>
      </c>
      <c r="B12" s="34" t="s">
        <v>25</v>
      </c>
      <c r="C12" s="34" t="s">
        <v>125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</row>
    <row r="13" spans="1:26" s="31" customFormat="1" ht="15.9" customHeight="1">
      <c r="A13" s="36">
        <v>4</v>
      </c>
      <c r="B13" s="34" t="s">
        <v>26</v>
      </c>
      <c r="C13" s="34" t="s">
        <v>125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6"/>
    </row>
    <row r="14" spans="1:26" s="31" customFormat="1" ht="15.9" customHeight="1">
      <c r="A14" s="36">
        <v>5</v>
      </c>
      <c r="B14" s="34" t="s">
        <v>27</v>
      </c>
      <c r="C14" s="34" t="s">
        <v>125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</row>
    <row r="15" spans="1:26" s="31" customFormat="1" ht="15.9" customHeight="1">
      <c r="A15" s="36">
        <v>6</v>
      </c>
      <c r="B15" s="34" t="s">
        <v>28</v>
      </c>
      <c r="C15" s="34" t="s">
        <v>125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</row>
    <row r="16" spans="1:26" s="31" customFormat="1" ht="6.75" customHeight="1">
      <c r="A16" s="36"/>
      <c r="B16" s="34"/>
      <c r="C16" s="3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9"/>
    </row>
    <row r="17" spans="1:26" s="31" customFormat="1" ht="15.9" customHeight="1">
      <c r="A17" s="36">
        <v>7</v>
      </c>
      <c r="B17" s="34" t="s">
        <v>29</v>
      </c>
      <c r="C17" s="34" t="s">
        <v>125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6"/>
    </row>
    <row r="18" spans="1:26" s="31" customFormat="1" ht="15.9" customHeight="1">
      <c r="A18" s="36">
        <v>8</v>
      </c>
      <c r="B18" s="34" t="s">
        <v>109</v>
      </c>
      <c r="C18" s="34" t="s">
        <v>125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6"/>
    </row>
    <row r="19" spans="1:26" s="31" customFormat="1" ht="15.9" customHeight="1">
      <c r="A19" s="36">
        <v>9</v>
      </c>
      <c r="B19" s="34" t="s">
        <v>110</v>
      </c>
      <c r="C19" s="34" t="s">
        <v>125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6"/>
    </row>
    <row r="20" spans="1:26" s="31" customFormat="1" ht="15.9" customHeight="1">
      <c r="A20" s="36">
        <v>10</v>
      </c>
      <c r="B20" s="34" t="s">
        <v>30</v>
      </c>
      <c r="C20" s="34" t="s">
        <v>125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</row>
    <row r="21" spans="1:26" s="31" customFormat="1" ht="15.9" customHeight="1">
      <c r="A21" s="36">
        <v>12</v>
      </c>
      <c r="B21" s="34" t="s">
        <v>31</v>
      </c>
      <c r="C21" s="34" t="s">
        <v>125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6"/>
    </row>
    <row r="22" spans="1:26" s="31" customFormat="1" ht="6.75" customHeight="1">
      <c r="A22" s="36"/>
      <c r="B22" s="34"/>
      <c r="C22" s="3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9"/>
    </row>
    <row r="23" spans="1:26" s="31" customFormat="1" ht="15.9" customHeight="1">
      <c r="A23" s="36">
        <v>13</v>
      </c>
      <c r="B23" s="34" t="s">
        <v>32</v>
      </c>
      <c r="C23" s="34" t="s">
        <v>125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</row>
    <row r="24" spans="1:26" s="31" customFormat="1" ht="15.9" customHeight="1">
      <c r="A24" s="36">
        <v>14</v>
      </c>
      <c r="B24" s="34" t="s">
        <v>33</v>
      </c>
      <c r="C24" s="34" t="s">
        <v>125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</row>
    <row r="25" spans="1:26" s="31" customFormat="1" ht="15.9" customHeight="1">
      <c r="A25" s="36">
        <v>17</v>
      </c>
      <c r="B25" s="34" t="s">
        <v>34</v>
      </c>
      <c r="C25" s="34" t="s">
        <v>125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6"/>
    </row>
    <row r="26" spans="1:26" s="31" customFormat="1" ht="15.9" customHeight="1">
      <c r="A26" s="36">
        <v>18</v>
      </c>
      <c r="B26" s="34" t="s">
        <v>35</v>
      </c>
      <c r="C26" s="34" t="s">
        <v>125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6"/>
    </row>
    <row r="27" spans="1:26" s="31" customFormat="1" ht="15.9" customHeight="1">
      <c r="A27" s="36">
        <v>19</v>
      </c>
      <c r="B27" s="34" t="s">
        <v>36</v>
      </c>
      <c r="C27" s="34" t="s">
        <v>125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6"/>
    </row>
    <row r="28" spans="1:26" s="31" customFormat="1" ht="6.75" customHeight="1">
      <c r="A28" s="36"/>
      <c r="B28" s="34"/>
      <c r="C28" s="3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9"/>
    </row>
    <row r="29" spans="1:26" s="31" customFormat="1" ht="15.9" customHeight="1">
      <c r="A29" s="36">
        <v>20</v>
      </c>
      <c r="B29" s="34" t="s">
        <v>37</v>
      </c>
      <c r="C29" s="34" t="s">
        <v>125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6"/>
    </row>
    <row r="30" spans="1:26" s="31" customFormat="1" ht="15.9" customHeight="1">
      <c r="A30" s="36">
        <v>21</v>
      </c>
      <c r="B30" s="34" t="s">
        <v>38</v>
      </c>
      <c r="C30" s="34" t="s">
        <v>125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6"/>
    </row>
    <row r="31" spans="1:26" s="31" customFormat="1" ht="15.9" customHeight="1">
      <c r="A31" s="36">
        <v>22</v>
      </c>
      <c r="B31" s="34" t="s">
        <v>39</v>
      </c>
      <c r="C31" s="34" t="s">
        <v>125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6"/>
    </row>
    <row r="32" spans="1:26" s="31" customFormat="1" ht="15.9" customHeight="1">
      <c r="A32" s="36">
        <v>23</v>
      </c>
      <c r="B32" s="34" t="s">
        <v>111</v>
      </c>
      <c r="C32" s="34" t="s">
        <v>125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6"/>
      <c r="U32" s="1"/>
      <c r="V32" s="1"/>
      <c r="W32" s="1"/>
      <c r="X32" s="1"/>
      <c r="Y32" s="1"/>
      <c r="Z32" s="1"/>
    </row>
    <row r="33" spans="1:26" s="31" customFormat="1" ht="15.9" customHeight="1">
      <c r="A33" s="36">
        <v>24</v>
      </c>
      <c r="B33" s="34" t="s">
        <v>40</v>
      </c>
      <c r="C33" s="34" t="s">
        <v>125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U33" s="1"/>
      <c r="V33" s="1"/>
      <c r="W33" s="1"/>
      <c r="X33" s="1"/>
      <c r="Y33" s="1"/>
      <c r="Z33" s="1"/>
    </row>
    <row r="34" spans="1:26" s="31" customFormat="1" ht="15.9" customHeight="1">
      <c r="A34" s="36">
        <v>25</v>
      </c>
      <c r="B34" s="34" t="s">
        <v>41</v>
      </c>
      <c r="C34" s="34" t="s">
        <v>125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6"/>
      <c r="U34" s="1"/>
      <c r="V34" s="1"/>
      <c r="W34" s="1"/>
      <c r="X34" s="1"/>
      <c r="Y34" s="1"/>
      <c r="Z34" s="1"/>
    </row>
    <row r="35" spans="1:26" s="31" customFormat="1" ht="6.75" customHeight="1">
      <c r="A35" s="36"/>
      <c r="B35" s="34"/>
      <c r="C35" s="3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  <c r="U35" s="1"/>
      <c r="V35" s="1"/>
      <c r="W35" s="1"/>
      <c r="X35" s="1"/>
      <c r="Y35" s="1"/>
      <c r="Z35" s="1"/>
    </row>
    <row r="36" spans="1:26" s="31" customFormat="1" ht="13.8" thickBot="1">
      <c r="A36" s="87" t="s">
        <v>0</v>
      </c>
      <c r="B36" s="88"/>
      <c r="C36" s="89" t="s">
        <v>125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U36" s="1"/>
      <c r="V36" s="1"/>
      <c r="W36" s="1"/>
      <c r="X36" s="1"/>
      <c r="Y36" s="1"/>
      <c r="Z36" s="1"/>
    </row>
    <row r="37" spans="1:26">
      <c r="A37" s="31" t="s">
        <v>129</v>
      </c>
    </row>
    <row r="38" spans="1:26">
      <c r="A38" s="31"/>
    </row>
    <row r="39" spans="1:26">
      <c r="A39" s="31"/>
    </row>
    <row r="40" spans="1:26">
      <c r="A40" s="31"/>
    </row>
    <row r="41" spans="1:26">
      <c r="A41" s="31"/>
    </row>
    <row r="42" spans="1:26">
      <c r="A42" s="31"/>
    </row>
    <row r="43" spans="1:26">
      <c r="A43" s="31"/>
    </row>
    <row r="44" spans="1:26">
      <c r="A44" s="31"/>
    </row>
    <row r="45" spans="1:26">
      <c r="A45" s="31"/>
    </row>
    <row r="46" spans="1:26">
      <c r="A46" s="31"/>
    </row>
    <row r="47" spans="1:26">
      <c r="A47" s="31"/>
    </row>
    <row r="48" spans="1:26">
      <c r="A48" s="31"/>
    </row>
    <row r="49" spans="1:1">
      <c r="A49" s="31"/>
    </row>
    <row r="50" spans="1:1">
      <c r="A50" s="18"/>
    </row>
  </sheetData>
  <mergeCells count="2">
    <mergeCell ref="D4:R4"/>
    <mergeCell ref="U1:Z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8" tint="-0.249977111117893"/>
  </sheetPr>
  <dimension ref="A1:Y45"/>
  <sheetViews>
    <sheetView zoomScaleNormal="100" workbookViewId="0">
      <selection activeCell="Z1" sqref="Z1:AE6"/>
    </sheetView>
  </sheetViews>
  <sheetFormatPr defaultColWidth="9.109375" defaultRowHeight="13.2"/>
  <cols>
    <col min="1" max="1" width="3" style="1" customWidth="1"/>
    <col min="2" max="2" width="15.6640625" style="1" bestFit="1" customWidth="1"/>
    <col min="3" max="4" width="6.33203125" style="1" bestFit="1" customWidth="1"/>
    <col min="5" max="5" width="7.5546875" style="1" customWidth="1"/>
    <col min="6" max="7" width="7.109375" style="1" bestFit="1" customWidth="1"/>
    <col min="8" max="8" width="11.109375" style="1" customWidth="1"/>
    <col min="9" max="9" width="10.109375" style="1" customWidth="1"/>
    <col min="10" max="10" width="11.44140625" style="1" customWidth="1"/>
    <col min="11" max="11" width="11.109375" style="1" customWidth="1"/>
    <col min="12" max="12" width="9" style="1" customWidth="1"/>
    <col min="13" max="13" width="6.33203125" style="1" bestFit="1" customWidth="1"/>
    <col min="14" max="14" width="9.6640625" style="1" customWidth="1"/>
    <col min="15" max="15" width="6.33203125" style="1" bestFit="1" customWidth="1"/>
    <col min="16" max="16" width="8.6640625" style="1" customWidth="1"/>
    <col min="17" max="17" width="6.33203125" style="1" bestFit="1" customWidth="1"/>
    <col min="18" max="18" width="9.109375" style="95"/>
    <col min="19" max="16384" width="9.109375" style="1"/>
  </cols>
  <sheetData>
    <row r="1" spans="1:25">
      <c r="A1" s="19" t="s">
        <v>155</v>
      </c>
      <c r="T1" s="258" t="s">
        <v>164</v>
      </c>
      <c r="U1" s="259"/>
      <c r="V1" s="259"/>
      <c r="W1" s="259"/>
      <c r="X1" s="259"/>
      <c r="Y1" s="260"/>
    </row>
    <row r="2" spans="1:25">
      <c r="A2" s="5" t="s">
        <v>154</v>
      </c>
      <c r="T2" s="261"/>
      <c r="U2" s="262"/>
      <c r="V2" s="262"/>
      <c r="W2" s="262"/>
      <c r="X2" s="262"/>
      <c r="Y2" s="263"/>
    </row>
    <row r="3" spans="1:25" s="18" customFormat="1" ht="10.8" thickBot="1">
      <c r="R3" s="96"/>
      <c r="T3" s="261"/>
      <c r="U3" s="262"/>
      <c r="V3" s="262"/>
      <c r="W3" s="262"/>
      <c r="X3" s="262"/>
      <c r="Y3" s="263"/>
    </row>
    <row r="4" spans="1:25" s="4" customFormat="1" ht="11.4">
      <c r="A4" s="78"/>
      <c r="B4" s="78"/>
      <c r="C4" s="254" t="s">
        <v>126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97"/>
      <c r="T4" s="261"/>
      <c r="U4" s="262"/>
      <c r="V4" s="262"/>
      <c r="W4" s="262"/>
      <c r="X4" s="262"/>
      <c r="Y4" s="263"/>
    </row>
    <row r="5" spans="1:25" s="18" customFormat="1" ht="31.2" thickBot="1">
      <c r="A5" s="81" t="s">
        <v>120</v>
      </c>
      <c r="B5" s="81"/>
      <c r="C5" s="82" t="s">
        <v>1</v>
      </c>
      <c r="D5" s="82" t="s">
        <v>2</v>
      </c>
      <c r="E5" s="82" t="s">
        <v>3</v>
      </c>
      <c r="F5" s="82" t="s">
        <v>4</v>
      </c>
      <c r="G5" s="82" t="s">
        <v>5</v>
      </c>
      <c r="H5" s="82" t="s">
        <v>6</v>
      </c>
      <c r="I5" s="82" t="s">
        <v>7</v>
      </c>
      <c r="J5" s="82" t="s">
        <v>8</v>
      </c>
      <c r="K5" s="82" t="s">
        <v>9</v>
      </c>
      <c r="L5" s="82" t="s">
        <v>10</v>
      </c>
      <c r="M5" s="82" t="s">
        <v>11</v>
      </c>
      <c r="N5" s="82" t="s">
        <v>12</v>
      </c>
      <c r="O5" s="82" t="s">
        <v>13</v>
      </c>
      <c r="P5" s="82" t="s">
        <v>14</v>
      </c>
      <c r="Q5" s="82" t="s">
        <v>15</v>
      </c>
      <c r="R5" s="98" t="s">
        <v>0</v>
      </c>
      <c r="T5" s="261"/>
      <c r="U5" s="262"/>
      <c r="V5" s="262"/>
      <c r="W5" s="262"/>
      <c r="X5" s="262"/>
      <c r="Y5" s="263"/>
    </row>
    <row r="6" spans="1:25" s="31" customFormat="1" ht="15.9" customHeight="1">
      <c r="A6" s="35" t="s">
        <v>121</v>
      </c>
      <c r="B6" s="34" t="s">
        <v>24</v>
      </c>
      <c r="C6" s="91"/>
      <c r="D6" s="91"/>
      <c r="E6" s="91"/>
      <c r="F6" s="91"/>
      <c r="R6" s="99"/>
      <c r="T6" s="264"/>
      <c r="U6" s="265"/>
      <c r="V6" s="265"/>
      <c r="W6" s="265"/>
      <c r="X6" s="265"/>
      <c r="Y6" s="266"/>
    </row>
    <row r="7" spans="1:25" s="31" customFormat="1" ht="15.9" customHeight="1">
      <c r="A7" s="35" t="s">
        <v>122</v>
      </c>
      <c r="B7" s="34" t="s">
        <v>25</v>
      </c>
      <c r="C7" s="91"/>
      <c r="D7" s="91"/>
      <c r="E7" s="91"/>
      <c r="F7" s="91"/>
      <c r="R7" s="99"/>
    </row>
    <row r="8" spans="1:25" s="31" customFormat="1" ht="15.9" customHeight="1">
      <c r="A8" s="36">
        <v>4</v>
      </c>
      <c r="B8" s="34" t="s">
        <v>26</v>
      </c>
      <c r="C8" s="91"/>
      <c r="D8" s="91"/>
      <c r="E8" s="91"/>
      <c r="F8" s="91"/>
      <c r="R8" s="99"/>
    </row>
    <row r="9" spans="1:25" s="31" customFormat="1" ht="15.9" customHeight="1">
      <c r="A9" s="36">
        <v>5</v>
      </c>
      <c r="B9" s="34" t="s">
        <v>27</v>
      </c>
      <c r="C9" s="91"/>
      <c r="D9" s="91"/>
      <c r="E9" s="91"/>
      <c r="F9" s="91"/>
      <c r="R9" s="99"/>
    </row>
    <row r="10" spans="1:25" s="31" customFormat="1" ht="15.9" customHeight="1">
      <c r="A10" s="36">
        <v>6</v>
      </c>
      <c r="B10" s="34" t="s">
        <v>28</v>
      </c>
      <c r="C10" s="91"/>
      <c r="D10" s="91"/>
      <c r="E10" s="91"/>
      <c r="F10" s="91"/>
      <c r="R10" s="99"/>
    </row>
    <row r="11" spans="1:25" s="31" customFormat="1" ht="9.75" customHeight="1">
      <c r="A11" s="36"/>
      <c r="B11" s="34"/>
      <c r="C11" s="91"/>
      <c r="D11" s="91"/>
      <c r="E11" s="91"/>
      <c r="F11" s="91"/>
      <c r="R11" s="99"/>
    </row>
    <row r="12" spans="1:25" s="31" customFormat="1" ht="15.9" customHeight="1">
      <c r="A12" s="36">
        <v>7</v>
      </c>
      <c r="B12" s="34" t="s">
        <v>29</v>
      </c>
      <c r="C12" s="91"/>
      <c r="D12" s="91"/>
      <c r="E12" s="91"/>
      <c r="F12" s="91"/>
      <c r="R12" s="99"/>
    </row>
    <row r="13" spans="1:25" s="31" customFormat="1" ht="15.9" customHeight="1">
      <c r="A13" s="36">
        <v>8</v>
      </c>
      <c r="B13" s="34" t="s">
        <v>109</v>
      </c>
      <c r="C13" s="91"/>
      <c r="D13" s="91"/>
      <c r="E13" s="91"/>
      <c r="F13" s="91"/>
      <c r="R13" s="99"/>
    </row>
    <row r="14" spans="1:25" s="31" customFormat="1" ht="15.9" customHeight="1">
      <c r="A14" s="36">
        <v>9</v>
      </c>
      <c r="B14" s="34" t="s">
        <v>110</v>
      </c>
      <c r="C14" s="91"/>
      <c r="D14" s="91"/>
      <c r="E14" s="91"/>
      <c r="F14" s="91"/>
      <c r="R14" s="99"/>
    </row>
    <row r="15" spans="1:25" s="31" customFormat="1" ht="15.9" customHeight="1">
      <c r="A15" s="36">
        <v>10</v>
      </c>
      <c r="B15" s="34" t="s">
        <v>30</v>
      </c>
      <c r="C15" s="91"/>
      <c r="D15" s="91"/>
      <c r="E15" s="91"/>
      <c r="F15" s="91"/>
      <c r="R15" s="99"/>
    </row>
    <row r="16" spans="1:25" s="31" customFormat="1" ht="15.9" customHeight="1">
      <c r="A16" s="36">
        <v>12</v>
      </c>
      <c r="B16" s="34" t="s">
        <v>31</v>
      </c>
      <c r="C16" s="91"/>
      <c r="D16" s="91"/>
      <c r="E16" s="91"/>
      <c r="F16" s="91"/>
      <c r="R16" s="99"/>
    </row>
    <row r="17" spans="1:18" s="31" customFormat="1" ht="9.75" customHeight="1">
      <c r="A17" s="36"/>
      <c r="B17" s="34"/>
      <c r="C17" s="91"/>
      <c r="D17" s="91"/>
      <c r="E17" s="91"/>
      <c r="F17" s="91"/>
      <c r="R17" s="99"/>
    </row>
    <row r="18" spans="1:18" s="31" customFormat="1" ht="15.9" customHeight="1">
      <c r="A18" s="36">
        <v>13</v>
      </c>
      <c r="B18" s="34" t="s">
        <v>32</v>
      </c>
      <c r="C18" s="91"/>
      <c r="D18" s="91"/>
      <c r="E18" s="91"/>
      <c r="F18" s="91"/>
      <c r="R18" s="99"/>
    </row>
    <row r="19" spans="1:18" s="31" customFormat="1" ht="15.9" customHeight="1">
      <c r="A19" s="36">
        <v>14</v>
      </c>
      <c r="B19" s="34" t="s">
        <v>33</v>
      </c>
      <c r="C19" s="91"/>
      <c r="D19" s="91"/>
      <c r="E19" s="91"/>
      <c r="F19" s="91"/>
      <c r="R19" s="99"/>
    </row>
    <row r="20" spans="1:18" s="31" customFormat="1" ht="15.9" customHeight="1">
      <c r="A20" s="36">
        <v>17</v>
      </c>
      <c r="B20" s="34" t="s">
        <v>34</v>
      </c>
      <c r="C20" s="91"/>
      <c r="D20" s="91"/>
      <c r="E20" s="91"/>
      <c r="F20" s="91"/>
      <c r="R20" s="99"/>
    </row>
    <row r="21" spans="1:18" s="31" customFormat="1" ht="15.9" customHeight="1">
      <c r="A21" s="36">
        <v>18</v>
      </c>
      <c r="B21" s="34" t="s">
        <v>35</v>
      </c>
      <c r="C21" s="91"/>
      <c r="D21" s="91"/>
      <c r="E21" s="91"/>
      <c r="F21" s="91"/>
      <c r="R21" s="99"/>
    </row>
    <row r="22" spans="1:18" s="31" customFormat="1" ht="15.9" customHeight="1">
      <c r="A22" s="36">
        <v>19</v>
      </c>
      <c r="B22" s="34" t="s">
        <v>36</v>
      </c>
      <c r="C22" s="91"/>
      <c r="D22" s="91"/>
      <c r="E22" s="91"/>
      <c r="F22" s="91"/>
      <c r="R22" s="99"/>
    </row>
    <row r="23" spans="1:18" s="31" customFormat="1" ht="9.75" customHeight="1">
      <c r="A23" s="36"/>
      <c r="B23" s="34"/>
      <c r="C23" s="91"/>
      <c r="D23" s="91"/>
      <c r="E23" s="91"/>
      <c r="F23" s="91"/>
      <c r="R23" s="99"/>
    </row>
    <row r="24" spans="1:18" s="31" customFormat="1" ht="15.9" customHeight="1">
      <c r="A24" s="36">
        <v>20</v>
      </c>
      <c r="B24" s="34" t="s">
        <v>37</v>
      </c>
      <c r="C24" s="91"/>
      <c r="D24" s="91"/>
      <c r="E24" s="91"/>
      <c r="F24" s="91"/>
      <c r="R24" s="99"/>
    </row>
    <row r="25" spans="1:18" s="31" customFormat="1" ht="15.9" customHeight="1">
      <c r="A25" s="36">
        <v>21</v>
      </c>
      <c r="B25" s="34" t="s">
        <v>38</v>
      </c>
      <c r="C25" s="91"/>
      <c r="D25" s="91"/>
      <c r="E25" s="91"/>
      <c r="F25" s="91"/>
      <c r="R25" s="99"/>
    </row>
    <row r="26" spans="1:18" s="31" customFormat="1" ht="15.9" customHeight="1">
      <c r="A26" s="36">
        <v>22</v>
      </c>
      <c r="B26" s="34" t="s">
        <v>39</v>
      </c>
      <c r="C26" s="91"/>
      <c r="D26" s="91"/>
      <c r="E26" s="91"/>
      <c r="F26" s="91"/>
      <c r="R26" s="99"/>
    </row>
    <row r="27" spans="1:18" s="31" customFormat="1" ht="15.9" customHeight="1">
      <c r="A27" s="36">
        <v>23</v>
      </c>
      <c r="B27" s="34" t="s">
        <v>111</v>
      </c>
      <c r="C27" s="91"/>
      <c r="D27" s="91"/>
      <c r="E27" s="91"/>
      <c r="F27" s="91"/>
      <c r="R27" s="99"/>
    </row>
    <row r="28" spans="1:18" s="31" customFormat="1" ht="15.9" customHeight="1">
      <c r="A28" s="36">
        <v>24</v>
      </c>
      <c r="B28" s="34" t="s">
        <v>40</v>
      </c>
      <c r="C28" s="91"/>
      <c r="D28" s="91"/>
      <c r="E28" s="91"/>
      <c r="F28" s="91"/>
      <c r="R28" s="99"/>
    </row>
    <row r="29" spans="1:18" s="31" customFormat="1" ht="15.9" customHeight="1">
      <c r="A29" s="36">
        <v>25</v>
      </c>
      <c r="B29" s="34" t="s">
        <v>41</v>
      </c>
      <c r="C29" s="91"/>
      <c r="D29" s="91"/>
      <c r="E29" s="91"/>
      <c r="F29" s="91"/>
      <c r="R29" s="99"/>
    </row>
    <row r="30" spans="1:18" s="31" customFormat="1" ht="10.199999999999999">
      <c r="B30" s="92"/>
      <c r="C30" s="91"/>
      <c r="D30" s="91"/>
      <c r="E30" s="91"/>
      <c r="F30" s="91"/>
      <c r="R30" s="99"/>
    </row>
    <row r="31" spans="1:18" s="18" customFormat="1" ht="10.199999999999999">
      <c r="A31" s="93" t="s">
        <v>0</v>
      </c>
      <c r="B31" s="38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100"/>
    </row>
    <row r="32" spans="1:18">
      <c r="A32" s="31"/>
      <c r="B32" s="20"/>
    </row>
    <row r="33" spans="1:1">
      <c r="A33" s="31"/>
    </row>
    <row r="34" spans="1:1">
      <c r="A34" s="31"/>
    </row>
    <row r="35" spans="1:1">
      <c r="A35" s="31"/>
    </row>
    <row r="36" spans="1:1">
      <c r="A36" s="31"/>
    </row>
    <row r="37" spans="1:1">
      <c r="A37" s="31"/>
    </row>
    <row r="38" spans="1:1">
      <c r="A38" s="31"/>
    </row>
    <row r="39" spans="1:1">
      <c r="A39" s="31"/>
    </row>
    <row r="40" spans="1:1">
      <c r="A40" s="31"/>
    </row>
    <row r="41" spans="1:1">
      <c r="A41" s="31"/>
    </row>
    <row r="42" spans="1:1">
      <c r="A42" s="31"/>
    </row>
    <row r="43" spans="1:1">
      <c r="A43" s="31"/>
    </row>
    <row r="44" spans="1:1">
      <c r="A44" s="31"/>
    </row>
    <row r="45" spans="1:1">
      <c r="A45" s="18"/>
    </row>
  </sheetData>
  <mergeCells count="2">
    <mergeCell ref="C4:Q4"/>
    <mergeCell ref="T1:Y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8" tint="-0.249977111117893"/>
  </sheetPr>
  <dimension ref="A1:AE33"/>
  <sheetViews>
    <sheetView workbookViewId="0">
      <selection activeCell="Z1" sqref="Z1:AE6"/>
    </sheetView>
  </sheetViews>
  <sheetFormatPr defaultColWidth="9.109375" defaultRowHeight="13.2"/>
  <cols>
    <col min="1" max="1" width="16.6640625" style="6" customWidth="1"/>
    <col min="2" max="2" width="15.6640625" style="6" hidden="1" customWidth="1"/>
    <col min="3" max="23" width="6.33203125" style="6" bestFit="1" customWidth="1"/>
    <col min="24" max="16384" width="9.109375" style="6"/>
  </cols>
  <sheetData>
    <row r="1" spans="1:31">
      <c r="A1" s="19" t="s">
        <v>157</v>
      </c>
      <c r="Z1" s="258" t="s">
        <v>164</v>
      </c>
      <c r="AA1" s="259"/>
      <c r="AB1" s="259"/>
      <c r="AC1" s="259"/>
      <c r="AD1" s="259"/>
      <c r="AE1" s="260"/>
    </row>
    <row r="2" spans="1:31">
      <c r="A2" s="5" t="s">
        <v>156</v>
      </c>
      <c r="Z2" s="261"/>
      <c r="AA2" s="262"/>
      <c r="AB2" s="262"/>
      <c r="AC2" s="262"/>
      <c r="AD2" s="262"/>
      <c r="AE2" s="263"/>
    </row>
    <row r="3" spans="1:31" s="18" customFormat="1" ht="10.8" thickBot="1">
      <c r="Z3" s="261"/>
      <c r="AA3" s="262"/>
      <c r="AB3" s="262"/>
      <c r="AC3" s="262"/>
      <c r="AD3" s="262"/>
      <c r="AE3" s="263"/>
    </row>
    <row r="4" spans="1:31" s="18" customFormat="1" ht="10.199999999999999">
      <c r="A4" s="79"/>
      <c r="B4" s="79"/>
      <c r="C4" s="254" t="s">
        <v>123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80"/>
      <c r="Z4" s="261"/>
      <c r="AA4" s="262"/>
      <c r="AB4" s="262"/>
      <c r="AC4" s="262"/>
      <c r="AD4" s="262"/>
      <c r="AE4" s="263"/>
    </row>
    <row r="5" spans="1:31" s="18" customFormat="1" ht="10.8" thickBot="1">
      <c r="A5" s="81" t="s">
        <v>130</v>
      </c>
      <c r="B5" s="81"/>
      <c r="C5" s="101">
        <v>1</v>
      </c>
      <c r="D5" s="101">
        <v>3</v>
      </c>
      <c r="E5" s="101">
        <v>4</v>
      </c>
      <c r="F5" s="101">
        <v>5</v>
      </c>
      <c r="G5" s="101">
        <v>6</v>
      </c>
      <c r="H5" s="101">
        <v>7</v>
      </c>
      <c r="I5" s="101">
        <v>8</v>
      </c>
      <c r="J5" s="101">
        <v>9</v>
      </c>
      <c r="K5" s="101">
        <v>10</v>
      </c>
      <c r="L5" s="101">
        <v>12</v>
      </c>
      <c r="M5" s="101">
        <v>13</v>
      </c>
      <c r="N5" s="101">
        <v>14</v>
      </c>
      <c r="O5" s="101">
        <v>17</v>
      </c>
      <c r="P5" s="101">
        <v>18</v>
      </c>
      <c r="Q5" s="101">
        <v>19</v>
      </c>
      <c r="R5" s="101">
        <v>20</v>
      </c>
      <c r="S5" s="101">
        <v>21</v>
      </c>
      <c r="T5" s="101">
        <v>22</v>
      </c>
      <c r="U5" s="101">
        <v>23</v>
      </c>
      <c r="V5" s="101">
        <v>24</v>
      </c>
      <c r="W5" s="101">
        <v>25</v>
      </c>
      <c r="X5" s="84" t="s">
        <v>0</v>
      </c>
      <c r="Z5" s="261"/>
      <c r="AA5" s="262"/>
      <c r="AB5" s="262"/>
      <c r="AC5" s="262"/>
      <c r="AD5" s="262"/>
      <c r="AE5" s="263"/>
    </row>
    <row r="6" spans="1:31" s="32" customFormat="1" ht="20.399999999999999">
      <c r="A6" s="102" t="s">
        <v>45</v>
      </c>
      <c r="B6" s="34" t="s">
        <v>125</v>
      </c>
      <c r="C6" s="91"/>
      <c r="D6" s="91"/>
      <c r="E6" s="91"/>
      <c r="F6" s="9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Z6" s="264"/>
      <c r="AA6" s="265"/>
      <c r="AB6" s="265"/>
      <c r="AC6" s="265"/>
      <c r="AD6" s="265"/>
      <c r="AE6" s="266"/>
    </row>
    <row r="7" spans="1:31" s="32" customFormat="1" ht="15.9" customHeight="1">
      <c r="A7" s="34" t="s">
        <v>2</v>
      </c>
      <c r="B7" s="34" t="s">
        <v>124</v>
      </c>
      <c r="C7" s="91"/>
      <c r="D7" s="91"/>
      <c r="E7" s="91"/>
      <c r="F7" s="9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31" s="32" customFormat="1" ht="15.9" customHeight="1">
      <c r="A8" s="103" t="s">
        <v>4</v>
      </c>
      <c r="B8" s="34" t="s">
        <v>125</v>
      </c>
      <c r="C8" s="91"/>
      <c r="D8" s="91"/>
      <c r="E8" s="91"/>
      <c r="F8" s="9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31" s="32" customFormat="1" ht="15.9" customHeight="1">
      <c r="A9" s="34" t="s">
        <v>5</v>
      </c>
      <c r="B9" s="34" t="s">
        <v>124</v>
      </c>
      <c r="C9" s="91"/>
      <c r="D9" s="91"/>
      <c r="E9" s="91"/>
      <c r="F9" s="9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31" s="32" customFormat="1" ht="30.6">
      <c r="A10" s="104" t="s">
        <v>43</v>
      </c>
      <c r="B10" s="34" t="s">
        <v>125</v>
      </c>
      <c r="C10" s="91"/>
      <c r="D10" s="91"/>
      <c r="E10" s="91"/>
      <c r="F10" s="9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31" s="32" customFormat="1" ht="20.399999999999999">
      <c r="A11" s="34" t="s">
        <v>7</v>
      </c>
      <c r="B11" s="34" t="s">
        <v>124</v>
      </c>
      <c r="C11" s="91"/>
      <c r="D11" s="91"/>
      <c r="E11" s="91"/>
      <c r="F11" s="9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31" s="32" customFormat="1" ht="20.399999999999999">
      <c r="A12" s="104" t="s">
        <v>8</v>
      </c>
      <c r="B12" s="34" t="s">
        <v>125</v>
      </c>
      <c r="C12" s="91"/>
      <c r="D12" s="91"/>
      <c r="E12" s="91"/>
      <c r="F12" s="9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31" s="32" customFormat="1" ht="20.399999999999999">
      <c r="A13" s="34" t="s">
        <v>9</v>
      </c>
      <c r="B13" s="34" t="s">
        <v>124</v>
      </c>
      <c r="C13" s="91"/>
      <c r="D13" s="91"/>
      <c r="E13" s="91"/>
      <c r="F13" s="9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31" s="32" customFormat="1" ht="15.9" customHeight="1">
      <c r="A14" s="104" t="s">
        <v>10</v>
      </c>
      <c r="B14" s="34" t="s">
        <v>125</v>
      </c>
      <c r="C14" s="91"/>
      <c r="D14" s="91"/>
      <c r="E14" s="91"/>
      <c r="F14" s="9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31" s="32" customFormat="1" ht="20.399999999999999">
      <c r="A15" s="104" t="s">
        <v>12</v>
      </c>
      <c r="B15" s="34" t="s">
        <v>124</v>
      </c>
      <c r="C15" s="91"/>
      <c r="D15" s="91"/>
      <c r="E15" s="91"/>
      <c r="F15" s="9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31" s="32" customFormat="1" ht="20.399999999999999">
      <c r="A16" s="104" t="s">
        <v>44</v>
      </c>
      <c r="B16" s="34" t="s">
        <v>125</v>
      </c>
      <c r="C16" s="91"/>
      <c r="D16" s="91"/>
      <c r="E16" s="91"/>
      <c r="F16" s="9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5.9" customHeight="1">
      <c r="A17" s="104" t="s">
        <v>15</v>
      </c>
      <c r="B17" s="34" t="s">
        <v>124</v>
      </c>
      <c r="C17" s="91"/>
      <c r="D17" s="91"/>
      <c r="E17" s="91"/>
      <c r="F17" s="9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32" customFormat="1" ht="15.9" customHeight="1">
      <c r="A18" s="92" t="s">
        <v>0</v>
      </c>
      <c r="B18" s="34" t="s">
        <v>125</v>
      </c>
      <c r="C18" s="91"/>
      <c r="D18" s="91"/>
      <c r="E18" s="91"/>
      <c r="F18" s="9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s="33" customFormat="1" ht="12.75" customHeight="1" thickBot="1">
      <c r="A19" s="89"/>
      <c r="B19" s="89" t="s">
        <v>124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84"/>
    </row>
    <row r="20" spans="1:24">
      <c r="A20" s="31"/>
    </row>
    <row r="21" spans="1:24">
      <c r="A21" s="31"/>
    </row>
    <row r="22" spans="1:24">
      <c r="A22" s="31"/>
    </row>
    <row r="23" spans="1:24">
      <c r="A23" s="31"/>
    </row>
    <row r="24" spans="1:24">
      <c r="A24" s="31"/>
    </row>
    <row r="25" spans="1:24">
      <c r="A25" s="31"/>
    </row>
    <row r="26" spans="1:24">
      <c r="A26" s="31"/>
    </row>
    <row r="27" spans="1:24">
      <c r="A27" s="31"/>
    </row>
    <row r="28" spans="1:24">
      <c r="A28" s="31"/>
    </row>
    <row r="29" spans="1:24">
      <c r="A29" s="31"/>
    </row>
    <row r="30" spans="1:24">
      <c r="A30" s="31"/>
    </row>
    <row r="31" spans="1:24">
      <c r="A31" s="31"/>
    </row>
    <row r="32" spans="1:24">
      <c r="A32" s="31"/>
    </row>
    <row r="33" spans="1:1">
      <c r="A33" s="18"/>
    </row>
  </sheetData>
  <mergeCells count="2">
    <mergeCell ref="C4:W4"/>
    <mergeCell ref="Z1:AE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8" tint="-0.249977111117893"/>
  </sheetPr>
  <dimension ref="A1:AE33"/>
  <sheetViews>
    <sheetView workbookViewId="0">
      <selection activeCell="Z1" sqref="Z1:AE6"/>
    </sheetView>
  </sheetViews>
  <sheetFormatPr defaultColWidth="9.109375" defaultRowHeight="13.2"/>
  <cols>
    <col min="1" max="1" width="16.6640625" style="6" customWidth="1"/>
    <col min="2" max="2" width="15.6640625" style="6" hidden="1" customWidth="1"/>
    <col min="3" max="23" width="6.33203125" style="6" bestFit="1" customWidth="1"/>
    <col min="24" max="16384" width="9.109375" style="6"/>
  </cols>
  <sheetData>
    <row r="1" spans="1:31">
      <c r="A1" s="19" t="s">
        <v>158</v>
      </c>
      <c r="Z1" s="258" t="s">
        <v>164</v>
      </c>
      <c r="AA1" s="259"/>
      <c r="AB1" s="259"/>
      <c r="AC1" s="259"/>
      <c r="AD1" s="259"/>
      <c r="AE1" s="260"/>
    </row>
    <row r="2" spans="1:31">
      <c r="A2" s="5" t="s">
        <v>159</v>
      </c>
      <c r="Z2" s="261"/>
      <c r="AA2" s="262"/>
      <c r="AB2" s="262"/>
      <c r="AC2" s="262"/>
      <c r="AD2" s="262"/>
      <c r="AE2" s="263"/>
    </row>
    <row r="3" spans="1:31" s="18" customFormat="1" ht="10.8" thickBot="1">
      <c r="Z3" s="261"/>
      <c r="AA3" s="262"/>
      <c r="AB3" s="262"/>
      <c r="AC3" s="262"/>
      <c r="AD3" s="262"/>
      <c r="AE3" s="263"/>
    </row>
    <row r="4" spans="1:31" s="18" customFormat="1" ht="10.199999999999999">
      <c r="A4" s="79"/>
      <c r="B4" s="79"/>
      <c r="C4" s="254" t="s">
        <v>123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80"/>
      <c r="Z4" s="261"/>
      <c r="AA4" s="262"/>
      <c r="AB4" s="262"/>
      <c r="AC4" s="262"/>
      <c r="AD4" s="262"/>
      <c r="AE4" s="263"/>
    </row>
    <row r="5" spans="1:31" s="18" customFormat="1" ht="10.8" thickBot="1">
      <c r="A5" s="81" t="s">
        <v>130</v>
      </c>
      <c r="B5" s="81"/>
      <c r="C5" s="101">
        <v>1</v>
      </c>
      <c r="D5" s="101">
        <v>3</v>
      </c>
      <c r="E5" s="101">
        <v>4</v>
      </c>
      <c r="F5" s="101">
        <v>5</v>
      </c>
      <c r="G5" s="101">
        <v>6</v>
      </c>
      <c r="H5" s="101">
        <v>7</v>
      </c>
      <c r="I5" s="101">
        <v>8</v>
      </c>
      <c r="J5" s="101">
        <v>9</v>
      </c>
      <c r="K5" s="101">
        <v>10</v>
      </c>
      <c r="L5" s="101">
        <v>12</v>
      </c>
      <c r="M5" s="101">
        <v>13</v>
      </c>
      <c r="N5" s="101">
        <v>14</v>
      </c>
      <c r="O5" s="101">
        <v>17</v>
      </c>
      <c r="P5" s="101">
        <v>18</v>
      </c>
      <c r="Q5" s="101">
        <v>19</v>
      </c>
      <c r="R5" s="101">
        <v>20</v>
      </c>
      <c r="S5" s="101">
        <v>21</v>
      </c>
      <c r="T5" s="101">
        <v>22</v>
      </c>
      <c r="U5" s="101">
        <v>23</v>
      </c>
      <c r="V5" s="101">
        <v>24</v>
      </c>
      <c r="W5" s="101">
        <v>25</v>
      </c>
      <c r="X5" s="84" t="s">
        <v>0</v>
      </c>
      <c r="Z5" s="261"/>
      <c r="AA5" s="262"/>
      <c r="AB5" s="262"/>
      <c r="AC5" s="262"/>
      <c r="AD5" s="262"/>
      <c r="AE5" s="263"/>
    </row>
    <row r="6" spans="1:31" s="32" customFormat="1" ht="20.399999999999999">
      <c r="A6" s="102" t="s">
        <v>45</v>
      </c>
      <c r="B6" s="34" t="s">
        <v>125</v>
      </c>
      <c r="C6" s="91"/>
      <c r="D6" s="91"/>
      <c r="E6" s="91"/>
      <c r="F6" s="9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Z6" s="264"/>
      <c r="AA6" s="265"/>
      <c r="AB6" s="265"/>
      <c r="AC6" s="265"/>
      <c r="AD6" s="265"/>
      <c r="AE6" s="266"/>
    </row>
    <row r="7" spans="1:31" s="32" customFormat="1" ht="15.9" customHeight="1">
      <c r="A7" s="34" t="s">
        <v>2</v>
      </c>
      <c r="B7" s="34" t="s">
        <v>124</v>
      </c>
      <c r="C7" s="91"/>
      <c r="D7" s="91"/>
      <c r="E7" s="91"/>
      <c r="F7" s="9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31" s="32" customFormat="1" ht="15.9" customHeight="1">
      <c r="A8" s="103" t="s">
        <v>4</v>
      </c>
      <c r="B8" s="34" t="s">
        <v>125</v>
      </c>
      <c r="C8" s="91"/>
      <c r="D8" s="91"/>
      <c r="E8" s="91"/>
      <c r="F8" s="9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31" s="32" customFormat="1" ht="15.9" customHeight="1">
      <c r="A9" s="34" t="s">
        <v>5</v>
      </c>
      <c r="B9" s="34" t="s">
        <v>124</v>
      </c>
      <c r="C9" s="91"/>
      <c r="D9" s="91"/>
      <c r="E9" s="91"/>
      <c r="F9" s="9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31" s="32" customFormat="1" ht="30.6">
      <c r="A10" s="104" t="s">
        <v>43</v>
      </c>
      <c r="B10" s="34" t="s">
        <v>125</v>
      </c>
      <c r="C10" s="91"/>
      <c r="D10" s="91"/>
      <c r="E10" s="91"/>
      <c r="F10" s="9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31" s="32" customFormat="1" ht="20.399999999999999">
      <c r="A11" s="34" t="s">
        <v>7</v>
      </c>
      <c r="B11" s="34" t="s">
        <v>124</v>
      </c>
      <c r="C11" s="91"/>
      <c r="D11" s="91"/>
      <c r="E11" s="91"/>
      <c r="F11" s="9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31" s="32" customFormat="1" ht="20.399999999999999">
      <c r="A12" s="104" t="s">
        <v>8</v>
      </c>
      <c r="B12" s="34" t="s">
        <v>125</v>
      </c>
      <c r="C12" s="91"/>
      <c r="D12" s="91"/>
      <c r="E12" s="91"/>
      <c r="F12" s="9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31" s="32" customFormat="1" ht="20.399999999999999">
      <c r="A13" s="34" t="s">
        <v>9</v>
      </c>
      <c r="B13" s="34" t="s">
        <v>124</v>
      </c>
      <c r="C13" s="91"/>
      <c r="D13" s="91"/>
      <c r="E13" s="91"/>
      <c r="F13" s="9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31" s="32" customFormat="1" ht="15.9" customHeight="1">
      <c r="A14" s="104" t="s">
        <v>10</v>
      </c>
      <c r="B14" s="34" t="s">
        <v>125</v>
      </c>
      <c r="C14" s="91"/>
      <c r="D14" s="91"/>
      <c r="E14" s="91"/>
      <c r="F14" s="9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31" s="32" customFormat="1" ht="20.399999999999999">
      <c r="A15" s="104" t="s">
        <v>12</v>
      </c>
      <c r="B15" s="34" t="s">
        <v>124</v>
      </c>
      <c r="C15" s="91"/>
      <c r="D15" s="91"/>
      <c r="E15" s="91"/>
      <c r="F15" s="9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31" s="32" customFormat="1" ht="20.399999999999999">
      <c r="A16" s="104" t="s">
        <v>44</v>
      </c>
      <c r="B16" s="34" t="s">
        <v>125</v>
      </c>
      <c r="C16" s="91"/>
      <c r="D16" s="91"/>
      <c r="E16" s="91"/>
      <c r="F16" s="9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5.9" customHeight="1">
      <c r="A17" s="104" t="s">
        <v>15</v>
      </c>
      <c r="B17" s="34" t="s">
        <v>124</v>
      </c>
      <c r="C17" s="91"/>
      <c r="D17" s="91"/>
      <c r="E17" s="91"/>
      <c r="F17" s="9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32" customFormat="1" ht="15.9" customHeight="1">
      <c r="A18" s="92" t="s">
        <v>0</v>
      </c>
      <c r="B18" s="34" t="s">
        <v>125</v>
      </c>
      <c r="C18" s="91"/>
      <c r="D18" s="91"/>
      <c r="E18" s="91"/>
      <c r="F18" s="9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s="33" customFormat="1" ht="12.75" customHeight="1" thickBot="1">
      <c r="A19" s="89"/>
      <c r="B19" s="89" t="s">
        <v>124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84"/>
    </row>
    <row r="20" spans="1:24">
      <c r="A20" s="31"/>
    </row>
    <row r="21" spans="1:24">
      <c r="A21" s="31"/>
    </row>
    <row r="22" spans="1:24">
      <c r="A22" s="31"/>
    </row>
    <row r="23" spans="1:24">
      <c r="A23" s="31"/>
    </row>
    <row r="24" spans="1:24">
      <c r="A24" s="31"/>
    </row>
    <row r="25" spans="1:24">
      <c r="A25" s="31"/>
    </row>
    <row r="26" spans="1:24">
      <c r="A26" s="31"/>
    </row>
    <row r="27" spans="1:24">
      <c r="A27" s="31"/>
    </row>
    <row r="28" spans="1:24">
      <c r="A28" s="31"/>
    </row>
    <row r="29" spans="1:24">
      <c r="A29" s="31"/>
    </row>
    <row r="30" spans="1:24">
      <c r="A30" s="31"/>
    </row>
    <row r="31" spans="1:24">
      <c r="A31" s="31"/>
    </row>
    <row r="32" spans="1:24">
      <c r="A32" s="31"/>
    </row>
    <row r="33" spans="1:1">
      <c r="A33" s="18"/>
    </row>
  </sheetData>
  <mergeCells count="2">
    <mergeCell ref="C4:W4"/>
    <mergeCell ref="Z1:AE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F0"/>
  </sheetPr>
  <dimension ref="A1:O104"/>
  <sheetViews>
    <sheetView zoomScaleNormal="100" workbookViewId="0">
      <selection activeCell="B1" sqref="B1"/>
    </sheetView>
  </sheetViews>
  <sheetFormatPr defaultRowHeight="13.2"/>
  <cols>
    <col min="1" max="1" width="1.44140625" style="48" customWidth="1"/>
    <col min="2" max="2" width="29.6640625" style="48" customWidth="1"/>
    <col min="3" max="3" width="11.5546875" style="48" hidden="1" customWidth="1"/>
    <col min="4" max="4" width="5.5546875" style="48" customWidth="1"/>
    <col min="5" max="5" width="0.88671875" style="48" customWidth="1"/>
    <col min="6" max="6" width="4.6640625" style="48" customWidth="1"/>
    <col min="7" max="13" width="5.6640625" style="48" bestFit="1" customWidth="1"/>
    <col min="14" max="14" width="6.5546875" style="48" customWidth="1"/>
    <col min="15" max="164" width="9.109375" style="48"/>
    <col min="165" max="165" width="1.44140625" style="48" customWidth="1"/>
    <col min="166" max="166" width="11.5546875" style="48" customWidth="1"/>
    <col min="167" max="169" width="0" style="48" hidden="1" customWidth="1"/>
    <col min="170" max="170" width="4.6640625" style="48" customWidth="1"/>
    <col min="171" max="171" width="2.5546875" style="48" customWidth="1"/>
    <col min="172" max="172" width="4.6640625" style="48" customWidth="1"/>
    <col min="173" max="173" width="1" style="48" customWidth="1"/>
    <col min="174" max="174" width="4.6640625" style="48" customWidth="1"/>
    <col min="175" max="175" width="2.5546875" style="48" customWidth="1"/>
    <col min="176" max="176" width="4.6640625" style="48" customWidth="1"/>
    <col min="177" max="177" width="1" style="48" customWidth="1"/>
    <col min="178" max="178" width="4.6640625" style="48" customWidth="1"/>
    <col min="179" max="179" width="2.5546875" style="48" customWidth="1"/>
    <col min="180" max="180" width="4.6640625" style="48" customWidth="1"/>
    <col min="181" max="181" width="1" style="48" customWidth="1"/>
    <col min="182" max="182" width="4.6640625" style="48" customWidth="1"/>
    <col min="183" max="183" width="2.5546875" style="48" customWidth="1"/>
    <col min="184" max="184" width="4.6640625" style="48" customWidth="1"/>
    <col min="185" max="185" width="1.109375" style="48" customWidth="1"/>
    <col min="186" max="186" width="4.6640625" style="48" customWidth="1"/>
    <col min="187" max="187" width="2.5546875" style="48" customWidth="1"/>
    <col min="188" max="188" width="4.6640625" style="48" customWidth="1"/>
    <col min="189" max="189" width="1.109375" style="48" customWidth="1"/>
    <col min="190" max="190" width="4.6640625" style="48" customWidth="1"/>
    <col min="191" max="191" width="2.5546875" style="48" customWidth="1"/>
    <col min="192" max="192" width="4.6640625" style="48" customWidth="1"/>
    <col min="193" max="193" width="1" style="48" customWidth="1"/>
    <col min="194" max="194" width="4.6640625" style="48" customWidth="1"/>
    <col min="195" max="195" width="2.5546875" style="48" customWidth="1"/>
    <col min="196" max="196" width="4.6640625" style="48" customWidth="1"/>
    <col min="197" max="197" width="1" style="48" customWidth="1"/>
    <col min="198" max="198" width="4.6640625" style="48" customWidth="1"/>
    <col min="199" max="199" width="2.5546875" style="48" customWidth="1"/>
    <col min="200" max="200" width="4.6640625" style="48" customWidth="1"/>
    <col min="201" max="201" width="1" style="48" customWidth="1"/>
    <col min="202" max="202" width="4.5546875" style="48" customWidth="1"/>
    <col min="203" max="203" width="2.5546875" style="48" customWidth="1"/>
    <col min="204" max="204" width="4.88671875" style="48" customWidth="1"/>
    <col min="205" max="420" width="9.109375" style="48"/>
    <col min="421" max="421" width="1.44140625" style="48" customWidth="1"/>
    <col min="422" max="422" width="11.5546875" style="48" customWidth="1"/>
    <col min="423" max="425" width="0" style="48" hidden="1" customWidth="1"/>
    <col min="426" max="426" width="4.6640625" style="48" customWidth="1"/>
    <col min="427" max="427" width="2.5546875" style="48" customWidth="1"/>
    <col min="428" max="428" width="4.6640625" style="48" customWidth="1"/>
    <col min="429" max="429" width="1" style="48" customWidth="1"/>
    <col min="430" max="430" width="4.6640625" style="48" customWidth="1"/>
    <col min="431" max="431" width="2.5546875" style="48" customWidth="1"/>
    <col min="432" max="432" width="4.6640625" style="48" customWidth="1"/>
    <col min="433" max="433" width="1" style="48" customWidth="1"/>
    <col min="434" max="434" width="4.6640625" style="48" customWidth="1"/>
    <col min="435" max="435" width="2.5546875" style="48" customWidth="1"/>
    <col min="436" max="436" width="4.6640625" style="48" customWidth="1"/>
    <col min="437" max="437" width="1" style="48" customWidth="1"/>
    <col min="438" max="438" width="4.6640625" style="48" customWidth="1"/>
    <col min="439" max="439" width="2.5546875" style="48" customWidth="1"/>
    <col min="440" max="440" width="4.6640625" style="48" customWidth="1"/>
    <col min="441" max="441" width="1.109375" style="48" customWidth="1"/>
    <col min="442" max="442" width="4.6640625" style="48" customWidth="1"/>
    <col min="443" max="443" width="2.5546875" style="48" customWidth="1"/>
    <col min="444" max="444" width="4.6640625" style="48" customWidth="1"/>
    <col min="445" max="445" width="1.109375" style="48" customWidth="1"/>
    <col min="446" max="446" width="4.6640625" style="48" customWidth="1"/>
    <col min="447" max="447" width="2.5546875" style="48" customWidth="1"/>
    <col min="448" max="448" width="4.6640625" style="48" customWidth="1"/>
    <col min="449" max="449" width="1" style="48" customWidth="1"/>
    <col min="450" max="450" width="4.6640625" style="48" customWidth="1"/>
    <col min="451" max="451" width="2.5546875" style="48" customWidth="1"/>
    <col min="452" max="452" width="4.6640625" style="48" customWidth="1"/>
    <col min="453" max="453" width="1" style="48" customWidth="1"/>
    <col min="454" max="454" width="4.6640625" style="48" customWidth="1"/>
    <col min="455" max="455" width="2.5546875" style="48" customWidth="1"/>
    <col min="456" max="456" width="4.6640625" style="48" customWidth="1"/>
    <col min="457" max="457" width="1" style="48" customWidth="1"/>
    <col min="458" max="458" width="4.5546875" style="48" customWidth="1"/>
    <col min="459" max="459" width="2.5546875" style="48" customWidth="1"/>
    <col min="460" max="460" width="4.88671875" style="48" customWidth="1"/>
    <col min="461" max="676" width="9.109375" style="48"/>
    <col min="677" max="677" width="1.44140625" style="48" customWidth="1"/>
    <col min="678" max="678" width="11.5546875" style="48" customWidth="1"/>
    <col min="679" max="681" width="0" style="48" hidden="1" customWidth="1"/>
    <col min="682" max="682" width="4.6640625" style="48" customWidth="1"/>
    <col min="683" max="683" width="2.5546875" style="48" customWidth="1"/>
    <col min="684" max="684" width="4.6640625" style="48" customWidth="1"/>
    <col min="685" max="685" width="1" style="48" customWidth="1"/>
    <col min="686" max="686" width="4.6640625" style="48" customWidth="1"/>
    <col min="687" max="687" width="2.5546875" style="48" customWidth="1"/>
    <col min="688" max="688" width="4.6640625" style="48" customWidth="1"/>
    <col min="689" max="689" width="1" style="48" customWidth="1"/>
    <col min="690" max="690" width="4.6640625" style="48" customWidth="1"/>
    <col min="691" max="691" width="2.5546875" style="48" customWidth="1"/>
    <col min="692" max="692" width="4.6640625" style="48" customWidth="1"/>
    <col min="693" max="693" width="1" style="48" customWidth="1"/>
    <col min="694" max="694" width="4.6640625" style="48" customWidth="1"/>
    <col min="695" max="695" width="2.5546875" style="48" customWidth="1"/>
    <col min="696" max="696" width="4.6640625" style="48" customWidth="1"/>
    <col min="697" max="697" width="1.109375" style="48" customWidth="1"/>
    <col min="698" max="698" width="4.6640625" style="48" customWidth="1"/>
    <col min="699" max="699" width="2.5546875" style="48" customWidth="1"/>
    <col min="700" max="700" width="4.6640625" style="48" customWidth="1"/>
    <col min="701" max="701" width="1.109375" style="48" customWidth="1"/>
    <col min="702" max="702" width="4.6640625" style="48" customWidth="1"/>
    <col min="703" max="703" width="2.5546875" style="48" customWidth="1"/>
    <col min="704" max="704" width="4.6640625" style="48" customWidth="1"/>
    <col min="705" max="705" width="1" style="48" customWidth="1"/>
    <col min="706" max="706" width="4.6640625" style="48" customWidth="1"/>
    <col min="707" max="707" width="2.5546875" style="48" customWidth="1"/>
    <col min="708" max="708" width="4.6640625" style="48" customWidth="1"/>
    <col min="709" max="709" width="1" style="48" customWidth="1"/>
    <col min="710" max="710" width="4.6640625" style="48" customWidth="1"/>
    <col min="711" max="711" width="2.5546875" style="48" customWidth="1"/>
    <col min="712" max="712" width="4.6640625" style="48" customWidth="1"/>
    <col min="713" max="713" width="1" style="48" customWidth="1"/>
    <col min="714" max="714" width="4.5546875" style="48" customWidth="1"/>
    <col min="715" max="715" width="2.5546875" style="48" customWidth="1"/>
    <col min="716" max="716" width="4.88671875" style="48" customWidth="1"/>
    <col min="717" max="932" width="9.109375" style="48"/>
    <col min="933" max="933" width="1.44140625" style="48" customWidth="1"/>
    <col min="934" max="934" width="11.5546875" style="48" customWidth="1"/>
    <col min="935" max="937" width="0" style="48" hidden="1" customWidth="1"/>
    <col min="938" max="938" width="4.6640625" style="48" customWidth="1"/>
    <col min="939" max="939" width="2.5546875" style="48" customWidth="1"/>
    <col min="940" max="940" width="4.6640625" style="48" customWidth="1"/>
    <col min="941" max="941" width="1" style="48" customWidth="1"/>
    <col min="942" max="942" width="4.6640625" style="48" customWidth="1"/>
    <col min="943" max="943" width="2.5546875" style="48" customWidth="1"/>
    <col min="944" max="944" width="4.6640625" style="48" customWidth="1"/>
    <col min="945" max="945" width="1" style="48" customWidth="1"/>
    <col min="946" max="946" width="4.6640625" style="48" customWidth="1"/>
    <col min="947" max="947" width="2.5546875" style="48" customWidth="1"/>
    <col min="948" max="948" width="4.6640625" style="48" customWidth="1"/>
    <col min="949" max="949" width="1" style="48" customWidth="1"/>
    <col min="950" max="950" width="4.6640625" style="48" customWidth="1"/>
    <col min="951" max="951" width="2.5546875" style="48" customWidth="1"/>
    <col min="952" max="952" width="4.6640625" style="48" customWidth="1"/>
    <col min="953" max="953" width="1.109375" style="48" customWidth="1"/>
    <col min="954" max="954" width="4.6640625" style="48" customWidth="1"/>
    <col min="955" max="955" width="2.5546875" style="48" customWidth="1"/>
    <col min="956" max="956" width="4.6640625" style="48" customWidth="1"/>
    <col min="957" max="957" width="1.109375" style="48" customWidth="1"/>
    <col min="958" max="958" width="4.6640625" style="48" customWidth="1"/>
    <col min="959" max="959" width="2.5546875" style="48" customWidth="1"/>
    <col min="960" max="960" width="4.6640625" style="48" customWidth="1"/>
    <col min="961" max="961" width="1" style="48" customWidth="1"/>
    <col min="962" max="962" width="4.6640625" style="48" customWidth="1"/>
    <col min="963" max="963" width="2.5546875" style="48" customWidth="1"/>
    <col min="964" max="964" width="4.6640625" style="48" customWidth="1"/>
    <col min="965" max="965" width="1" style="48" customWidth="1"/>
    <col min="966" max="966" width="4.6640625" style="48" customWidth="1"/>
    <col min="967" max="967" width="2.5546875" style="48" customWidth="1"/>
    <col min="968" max="968" width="4.6640625" style="48" customWidth="1"/>
    <col min="969" max="969" width="1" style="48" customWidth="1"/>
    <col min="970" max="970" width="4.5546875" style="48" customWidth="1"/>
    <col min="971" max="971" width="2.5546875" style="48" customWidth="1"/>
    <col min="972" max="972" width="4.88671875" style="48" customWidth="1"/>
    <col min="973" max="1188" width="9.109375" style="48"/>
    <col min="1189" max="1189" width="1.44140625" style="48" customWidth="1"/>
    <col min="1190" max="1190" width="11.5546875" style="48" customWidth="1"/>
    <col min="1191" max="1193" width="0" style="48" hidden="1" customWidth="1"/>
    <col min="1194" max="1194" width="4.6640625" style="48" customWidth="1"/>
    <col min="1195" max="1195" width="2.5546875" style="48" customWidth="1"/>
    <col min="1196" max="1196" width="4.6640625" style="48" customWidth="1"/>
    <col min="1197" max="1197" width="1" style="48" customWidth="1"/>
    <col min="1198" max="1198" width="4.6640625" style="48" customWidth="1"/>
    <col min="1199" max="1199" width="2.5546875" style="48" customWidth="1"/>
    <col min="1200" max="1200" width="4.6640625" style="48" customWidth="1"/>
    <col min="1201" max="1201" width="1" style="48" customWidth="1"/>
    <col min="1202" max="1202" width="4.6640625" style="48" customWidth="1"/>
    <col min="1203" max="1203" width="2.5546875" style="48" customWidth="1"/>
    <col min="1204" max="1204" width="4.6640625" style="48" customWidth="1"/>
    <col min="1205" max="1205" width="1" style="48" customWidth="1"/>
    <col min="1206" max="1206" width="4.6640625" style="48" customWidth="1"/>
    <col min="1207" max="1207" width="2.5546875" style="48" customWidth="1"/>
    <col min="1208" max="1208" width="4.6640625" style="48" customWidth="1"/>
    <col min="1209" max="1209" width="1.109375" style="48" customWidth="1"/>
    <col min="1210" max="1210" width="4.6640625" style="48" customWidth="1"/>
    <col min="1211" max="1211" width="2.5546875" style="48" customWidth="1"/>
    <col min="1212" max="1212" width="4.6640625" style="48" customWidth="1"/>
    <col min="1213" max="1213" width="1.109375" style="48" customWidth="1"/>
    <col min="1214" max="1214" width="4.6640625" style="48" customWidth="1"/>
    <col min="1215" max="1215" width="2.5546875" style="48" customWidth="1"/>
    <col min="1216" max="1216" width="4.6640625" style="48" customWidth="1"/>
    <col min="1217" max="1217" width="1" style="48" customWidth="1"/>
    <col min="1218" max="1218" width="4.6640625" style="48" customWidth="1"/>
    <col min="1219" max="1219" width="2.5546875" style="48" customWidth="1"/>
    <col min="1220" max="1220" width="4.6640625" style="48" customWidth="1"/>
    <col min="1221" max="1221" width="1" style="48" customWidth="1"/>
    <col min="1222" max="1222" width="4.6640625" style="48" customWidth="1"/>
    <col min="1223" max="1223" width="2.5546875" style="48" customWidth="1"/>
    <col min="1224" max="1224" width="4.6640625" style="48" customWidth="1"/>
    <col min="1225" max="1225" width="1" style="48" customWidth="1"/>
    <col min="1226" max="1226" width="4.5546875" style="48" customWidth="1"/>
    <col min="1227" max="1227" width="2.5546875" style="48" customWidth="1"/>
    <col min="1228" max="1228" width="4.88671875" style="48" customWidth="1"/>
    <col min="1229" max="1444" width="9.109375" style="48"/>
    <col min="1445" max="1445" width="1.44140625" style="48" customWidth="1"/>
    <col min="1446" max="1446" width="11.5546875" style="48" customWidth="1"/>
    <col min="1447" max="1449" width="0" style="48" hidden="1" customWidth="1"/>
    <col min="1450" max="1450" width="4.6640625" style="48" customWidth="1"/>
    <col min="1451" max="1451" width="2.5546875" style="48" customWidth="1"/>
    <col min="1452" max="1452" width="4.6640625" style="48" customWidth="1"/>
    <col min="1453" max="1453" width="1" style="48" customWidth="1"/>
    <col min="1454" max="1454" width="4.6640625" style="48" customWidth="1"/>
    <col min="1455" max="1455" width="2.5546875" style="48" customWidth="1"/>
    <col min="1456" max="1456" width="4.6640625" style="48" customWidth="1"/>
    <col min="1457" max="1457" width="1" style="48" customWidth="1"/>
    <col min="1458" max="1458" width="4.6640625" style="48" customWidth="1"/>
    <col min="1459" max="1459" width="2.5546875" style="48" customWidth="1"/>
    <col min="1460" max="1460" width="4.6640625" style="48" customWidth="1"/>
    <col min="1461" max="1461" width="1" style="48" customWidth="1"/>
    <col min="1462" max="1462" width="4.6640625" style="48" customWidth="1"/>
    <col min="1463" max="1463" width="2.5546875" style="48" customWidth="1"/>
    <col min="1464" max="1464" width="4.6640625" style="48" customWidth="1"/>
    <col min="1465" max="1465" width="1.109375" style="48" customWidth="1"/>
    <col min="1466" max="1466" width="4.6640625" style="48" customWidth="1"/>
    <col min="1467" max="1467" width="2.5546875" style="48" customWidth="1"/>
    <col min="1468" max="1468" width="4.6640625" style="48" customWidth="1"/>
    <col min="1469" max="1469" width="1.109375" style="48" customWidth="1"/>
    <col min="1470" max="1470" width="4.6640625" style="48" customWidth="1"/>
    <col min="1471" max="1471" width="2.5546875" style="48" customWidth="1"/>
    <col min="1472" max="1472" width="4.6640625" style="48" customWidth="1"/>
    <col min="1473" max="1473" width="1" style="48" customWidth="1"/>
    <col min="1474" max="1474" width="4.6640625" style="48" customWidth="1"/>
    <col min="1475" max="1475" width="2.5546875" style="48" customWidth="1"/>
    <col min="1476" max="1476" width="4.6640625" style="48" customWidth="1"/>
    <col min="1477" max="1477" width="1" style="48" customWidth="1"/>
    <col min="1478" max="1478" width="4.6640625" style="48" customWidth="1"/>
    <col min="1479" max="1479" width="2.5546875" style="48" customWidth="1"/>
    <col min="1480" max="1480" width="4.6640625" style="48" customWidth="1"/>
    <col min="1481" max="1481" width="1" style="48" customWidth="1"/>
    <col min="1482" max="1482" width="4.5546875" style="48" customWidth="1"/>
    <col min="1483" max="1483" width="2.5546875" style="48" customWidth="1"/>
    <col min="1484" max="1484" width="4.88671875" style="48" customWidth="1"/>
    <col min="1485" max="1700" width="9.109375" style="48"/>
    <col min="1701" max="1701" width="1.44140625" style="48" customWidth="1"/>
    <col min="1702" max="1702" width="11.5546875" style="48" customWidth="1"/>
    <col min="1703" max="1705" width="0" style="48" hidden="1" customWidth="1"/>
    <col min="1706" max="1706" width="4.6640625" style="48" customWidth="1"/>
    <col min="1707" max="1707" width="2.5546875" style="48" customWidth="1"/>
    <col min="1708" max="1708" width="4.6640625" style="48" customWidth="1"/>
    <col min="1709" max="1709" width="1" style="48" customWidth="1"/>
    <col min="1710" max="1710" width="4.6640625" style="48" customWidth="1"/>
    <col min="1711" max="1711" width="2.5546875" style="48" customWidth="1"/>
    <col min="1712" max="1712" width="4.6640625" style="48" customWidth="1"/>
    <col min="1713" max="1713" width="1" style="48" customWidth="1"/>
    <col min="1714" max="1714" width="4.6640625" style="48" customWidth="1"/>
    <col min="1715" max="1715" width="2.5546875" style="48" customWidth="1"/>
    <col min="1716" max="1716" width="4.6640625" style="48" customWidth="1"/>
    <col min="1717" max="1717" width="1" style="48" customWidth="1"/>
    <col min="1718" max="1718" width="4.6640625" style="48" customWidth="1"/>
    <col min="1719" max="1719" width="2.5546875" style="48" customWidth="1"/>
    <col min="1720" max="1720" width="4.6640625" style="48" customWidth="1"/>
    <col min="1721" max="1721" width="1.109375" style="48" customWidth="1"/>
    <col min="1722" max="1722" width="4.6640625" style="48" customWidth="1"/>
    <col min="1723" max="1723" width="2.5546875" style="48" customWidth="1"/>
    <col min="1724" max="1724" width="4.6640625" style="48" customWidth="1"/>
    <col min="1725" max="1725" width="1.109375" style="48" customWidth="1"/>
    <col min="1726" max="1726" width="4.6640625" style="48" customWidth="1"/>
    <col min="1727" max="1727" width="2.5546875" style="48" customWidth="1"/>
    <col min="1728" max="1728" width="4.6640625" style="48" customWidth="1"/>
    <col min="1729" max="1729" width="1" style="48" customWidth="1"/>
    <col min="1730" max="1730" width="4.6640625" style="48" customWidth="1"/>
    <col min="1731" max="1731" width="2.5546875" style="48" customWidth="1"/>
    <col min="1732" max="1732" width="4.6640625" style="48" customWidth="1"/>
    <col min="1733" max="1733" width="1" style="48" customWidth="1"/>
    <col min="1734" max="1734" width="4.6640625" style="48" customWidth="1"/>
    <col min="1735" max="1735" width="2.5546875" style="48" customWidth="1"/>
    <col min="1736" max="1736" width="4.6640625" style="48" customWidth="1"/>
    <col min="1737" max="1737" width="1" style="48" customWidth="1"/>
    <col min="1738" max="1738" width="4.5546875" style="48" customWidth="1"/>
    <col min="1739" max="1739" width="2.5546875" style="48" customWidth="1"/>
    <col min="1740" max="1740" width="4.88671875" style="48" customWidth="1"/>
    <col min="1741" max="1956" width="9.109375" style="48"/>
    <col min="1957" max="1957" width="1.44140625" style="48" customWidth="1"/>
    <col min="1958" max="1958" width="11.5546875" style="48" customWidth="1"/>
    <col min="1959" max="1961" width="0" style="48" hidden="1" customWidth="1"/>
    <col min="1962" max="1962" width="4.6640625" style="48" customWidth="1"/>
    <col min="1963" max="1963" width="2.5546875" style="48" customWidth="1"/>
    <col min="1964" max="1964" width="4.6640625" style="48" customWidth="1"/>
    <col min="1965" max="1965" width="1" style="48" customWidth="1"/>
    <col min="1966" max="1966" width="4.6640625" style="48" customWidth="1"/>
    <col min="1967" max="1967" width="2.5546875" style="48" customWidth="1"/>
    <col min="1968" max="1968" width="4.6640625" style="48" customWidth="1"/>
    <col min="1969" max="1969" width="1" style="48" customWidth="1"/>
    <col min="1970" max="1970" width="4.6640625" style="48" customWidth="1"/>
    <col min="1971" max="1971" width="2.5546875" style="48" customWidth="1"/>
    <col min="1972" max="1972" width="4.6640625" style="48" customWidth="1"/>
    <col min="1973" max="1973" width="1" style="48" customWidth="1"/>
    <col min="1974" max="1974" width="4.6640625" style="48" customWidth="1"/>
    <col min="1975" max="1975" width="2.5546875" style="48" customWidth="1"/>
    <col min="1976" max="1976" width="4.6640625" style="48" customWidth="1"/>
    <col min="1977" max="1977" width="1.109375" style="48" customWidth="1"/>
    <col min="1978" max="1978" width="4.6640625" style="48" customWidth="1"/>
    <col min="1979" max="1979" width="2.5546875" style="48" customWidth="1"/>
    <col min="1980" max="1980" width="4.6640625" style="48" customWidth="1"/>
    <col min="1981" max="1981" width="1.109375" style="48" customWidth="1"/>
    <col min="1982" max="1982" width="4.6640625" style="48" customWidth="1"/>
    <col min="1983" max="1983" width="2.5546875" style="48" customWidth="1"/>
    <col min="1984" max="1984" width="4.6640625" style="48" customWidth="1"/>
    <col min="1985" max="1985" width="1" style="48" customWidth="1"/>
    <col min="1986" max="1986" width="4.6640625" style="48" customWidth="1"/>
    <col min="1987" max="1987" width="2.5546875" style="48" customWidth="1"/>
    <col min="1988" max="1988" width="4.6640625" style="48" customWidth="1"/>
    <col min="1989" max="1989" width="1" style="48" customWidth="1"/>
    <col min="1990" max="1990" width="4.6640625" style="48" customWidth="1"/>
    <col min="1991" max="1991" width="2.5546875" style="48" customWidth="1"/>
    <col min="1992" max="1992" width="4.6640625" style="48" customWidth="1"/>
    <col min="1993" max="1993" width="1" style="48" customWidth="1"/>
    <col min="1994" max="1994" width="4.5546875" style="48" customWidth="1"/>
    <col min="1995" max="1995" width="2.5546875" style="48" customWidth="1"/>
    <col min="1996" max="1996" width="4.88671875" style="48" customWidth="1"/>
    <col min="1997" max="2212" width="9.109375" style="48"/>
    <col min="2213" max="2213" width="1.44140625" style="48" customWidth="1"/>
    <col min="2214" max="2214" width="11.5546875" style="48" customWidth="1"/>
    <col min="2215" max="2217" width="0" style="48" hidden="1" customWidth="1"/>
    <col min="2218" max="2218" width="4.6640625" style="48" customWidth="1"/>
    <col min="2219" max="2219" width="2.5546875" style="48" customWidth="1"/>
    <col min="2220" max="2220" width="4.6640625" style="48" customWidth="1"/>
    <col min="2221" max="2221" width="1" style="48" customWidth="1"/>
    <col min="2222" max="2222" width="4.6640625" style="48" customWidth="1"/>
    <col min="2223" max="2223" width="2.5546875" style="48" customWidth="1"/>
    <col min="2224" max="2224" width="4.6640625" style="48" customWidth="1"/>
    <col min="2225" max="2225" width="1" style="48" customWidth="1"/>
    <col min="2226" max="2226" width="4.6640625" style="48" customWidth="1"/>
    <col min="2227" max="2227" width="2.5546875" style="48" customWidth="1"/>
    <col min="2228" max="2228" width="4.6640625" style="48" customWidth="1"/>
    <col min="2229" max="2229" width="1" style="48" customWidth="1"/>
    <col min="2230" max="2230" width="4.6640625" style="48" customWidth="1"/>
    <col min="2231" max="2231" width="2.5546875" style="48" customWidth="1"/>
    <col min="2232" max="2232" width="4.6640625" style="48" customWidth="1"/>
    <col min="2233" max="2233" width="1.109375" style="48" customWidth="1"/>
    <col min="2234" max="2234" width="4.6640625" style="48" customWidth="1"/>
    <col min="2235" max="2235" width="2.5546875" style="48" customWidth="1"/>
    <col min="2236" max="2236" width="4.6640625" style="48" customWidth="1"/>
    <col min="2237" max="2237" width="1.109375" style="48" customWidth="1"/>
    <col min="2238" max="2238" width="4.6640625" style="48" customWidth="1"/>
    <col min="2239" max="2239" width="2.5546875" style="48" customWidth="1"/>
    <col min="2240" max="2240" width="4.6640625" style="48" customWidth="1"/>
    <col min="2241" max="2241" width="1" style="48" customWidth="1"/>
    <col min="2242" max="2242" width="4.6640625" style="48" customWidth="1"/>
    <col min="2243" max="2243" width="2.5546875" style="48" customWidth="1"/>
    <col min="2244" max="2244" width="4.6640625" style="48" customWidth="1"/>
    <col min="2245" max="2245" width="1" style="48" customWidth="1"/>
    <col min="2246" max="2246" width="4.6640625" style="48" customWidth="1"/>
    <col min="2247" max="2247" width="2.5546875" style="48" customWidth="1"/>
    <col min="2248" max="2248" width="4.6640625" style="48" customWidth="1"/>
    <col min="2249" max="2249" width="1" style="48" customWidth="1"/>
    <col min="2250" max="2250" width="4.5546875" style="48" customWidth="1"/>
    <col min="2251" max="2251" width="2.5546875" style="48" customWidth="1"/>
    <col min="2252" max="2252" width="4.88671875" style="48" customWidth="1"/>
    <col min="2253" max="2468" width="9.109375" style="48"/>
    <col min="2469" max="2469" width="1.44140625" style="48" customWidth="1"/>
    <col min="2470" max="2470" width="11.5546875" style="48" customWidth="1"/>
    <col min="2471" max="2473" width="0" style="48" hidden="1" customWidth="1"/>
    <col min="2474" max="2474" width="4.6640625" style="48" customWidth="1"/>
    <col min="2475" max="2475" width="2.5546875" style="48" customWidth="1"/>
    <col min="2476" max="2476" width="4.6640625" style="48" customWidth="1"/>
    <col min="2477" max="2477" width="1" style="48" customWidth="1"/>
    <col min="2478" max="2478" width="4.6640625" style="48" customWidth="1"/>
    <col min="2479" max="2479" width="2.5546875" style="48" customWidth="1"/>
    <col min="2480" max="2480" width="4.6640625" style="48" customWidth="1"/>
    <col min="2481" max="2481" width="1" style="48" customWidth="1"/>
    <col min="2482" max="2482" width="4.6640625" style="48" customWidth="1"/>
    <col min="2483" max="2483" width="2.5546875" style="48" customWidth="1"/>
    <col min="2484" max="2484" width="4.6640625" style="48" customWidth="1"/>
    <col min="2485" max="2485" width="1" style="48" customWidth="1"/>
    <col min="2486" max="2486" width="4.6640625" style="48" customWidth="1"/>
    <col min="2487" max="2487" width="2.5546875" style="48" customWidth="1"/>
    <col min="2488" max="2488" width="4.6640625" style="48" customWidth="1"/>
    <col min="2489" max="2489" width="1.109375" style="48" customWidth="1"/>
    <col min="2490" max="2490" width="4.6640625" style="48" customWidth="1"/>
    <col min="2491" max="2491" width="2.5546875" style="48" customWidth="1"/>
    <col min="2492" max="2492" width="4.6640625" style="48" customWidth="1"/>
    <col min="2493" max="2493" width="1.109375" style="48" customWidth="1"/>
    <col min="2494" max="2494" width="4.6640625" style="48" customWidth="1"/>
    <col min="2495" max="2495" width="2.5546875" style="48" customWidth="1"/>
    <col min="2496" max="2496" width="4.6640625" style="48" customWidth="1"/>
    <col min="2497" max="2497" width="1" style="48" customWidth="1"/>
    <col min="2498" max="2498" width="4.6640625" style="48" customWidth="1"/>
    <col min="2499" max="2499" width="2.5546875" style="48" customWidth="1"/>
    <col min="2500" max="2500" width="4.6640625" style="48" customWidth="1"/>
    <col min="2501" max="2501" width="1" style="48" customWidth="1"/>
    <col min="2502" max="2502" width="4.6640625" style="48" customWidth="1"/>
    <col min="2503" max="2503" width="2.5546875" style="48" customWidth="1"/>
    <col min="2504" max="2504" width="4.6640625" style="48" customWidth="1"/>
    <col min="2505" max="2505" width="1" style="48" customWidth="1"/>
    <col min="2506" max="2506" width="4.5546875" style="48" customWidth="1"/>
    <col min="2507" max="2507" width="2.5546875" style="48" customWidth="1"/>
    <col min="2508" max="2508" width="4.88671875" style="48" customWidth="1"/>
    <col min="2509" max="2724" width="9.109375" style="48"/>
    <col min="2725" max="2725" width="1.44140625" style="48" customWidth="1"/>
    <col min="2726" max="2726" width="11.5546875" style="48" customWidth="1"/>
    <col min="2727" max="2729" width="0" style="48" hidden="1" customWidth="1"/>
    <col min="2730" max="2730" width="4.6640625" style="48" customWidth="1"/>
    <col min="2731" max="2731" width="2.5546875" style="48" customWidth="1"/>
    <col min="2732" max="2732" width="4.6640625" style="48" customWidth="1"/>
    <col min="2733" max="2733" width="1" style="48" customWidth="1"/>
    <col min="2734" max="2734" width="4.6640625" style="48" customWidth="1"/>
    <col min="2735" max="2735" width="2.5546875" style="48" customWidth="1"/>
    <col min="2736" max="2736" width="4.6640625" style="48" customWidth="1"/>
    <col min="2737" max="2737" width="1" style="48" customWidth="1"/>
    <col min="2738" max="2738" width="4.6640625" style="48" customWidth="1"/>
    <col min="2739" max="2739" width="2.5546875" style="48" customWidth="1"/>
    <col min="2740" max="2740" width="4.6640625" style="48" customWidth="1"/>
    <col min="2741" max="2741" width="1" style="48" customWidth="1"/>
    <col min="2742" max="2742" width="4.6640625" style="48" customWidth="1"/>
    <col min="2743" max="2743" width="2.5546875" style="48" customWidth="1"/>
    <col min="2744" max="2744" width="4.6640625" style="48" customWidth="1"/>
    <col min="2745" max="2745" width="1.109375" style="48" customWidth="1"/>
    <col min="2746" max="2746" width="4.6640625" style="48" customWidth="1"/>
    <col min="2747" max="2747" width="2.5546875" style="48" customWidth="1"/>
    <col min="2748" max="2748" width="4.6640625" style="48" customWidth="1"/>
    <col min="2749" max="2749" width="1.109375" style="48" customWidth="1"/>
    <col min="2750" max="2750" width="4.6640625" style="48" customWidth="1"/>
    <col min="2751" max="2751" width="2.5546875" style="48" customWidth="1"/>
    <col min="2752" max="2752" width="4.6640625" style="48" customWidth="1"/>
    <col min="2753" max="2753" width="1" style="48" customWidth="1"/>
    <col min="2754" max="2754" width="4.6640625" style="48" customWidth="1"/>
    <col min="2755" max="2755" width="2.5546875" style="48" customWidth="1"/>
    <col min="2756" max="2756" width="4.6640625" style="48" customWidth="1"/>
    <col min="2757" max="2757" width="1" style="48" customWidth="1"/>
    <col min="2758" max="2758" width="4.6640625" style="48" customWidth="1"/>
    <col min="2759" max="2759" width="2.5546875" style="48" customWidth="1"/>
    <col min="2760" max="2760" width="4.6640625" style="48" customWidth="1"/>
    <col min="2761" max="2761" width="1" style="48" customWidth="1"/>
    <col min="2762" max="2762" width="4.5546875" style="48" customWidth="1"/>
    <col min="2763" max="2763" width="2.5546875" style="48" customWidth="1"/>
    <col min="2764" max="2764" width="4.88671875" style="48" customWidth="1"/>
    <col min="2765" max="2980" width="9.109375" style="48"/>
    <col min="2981" max="2981" width="1.44140625" style="48" customWidth="1"/>
    <col min="2982" max="2982" width="11.5546875" style="48" customWidth="1"/>
    <col min="2983" max="2985" width="0" style="48" hidden="1" customWidth="1"/>
    <col min="2986" max="2986" width="4.6640625" style="48" customWidth="1"/>
    <col min="2987" max="2987" width="2.5546875" style="48" customWidth="1"/>
    <col min="2988" max="2988" width="4.6640625" style="48" customWidth="1"/>
    <col min="2989" max="2989" width="1" style="48" customWidth="1"/>
    <col min="2990" max="2990" width="4.6640625" style="48" customWidth="1"/>
    <col min="2991" max="2991" width="2.5546875" style="48" customWidth="1"/>
    <col min="2992" max="2992" width="4.6640625" style="48" customWidth="1"/>
    <col min="2993" max="2993" width="1" style="48" customWidth="1"/>
    <col min="2994" max="2994" width="4.6640625" style="48" customWidth="1"/>
    <col min="2995" max="2995" width="2.5546875" style="48" customWidth="1"/>
    <col min="2996" max="2996" width="4.6640625" style="48" customWidth="1"/>
    <col min="2997" max="2997" width="1" style="48" customWidth="1"/>
    <col min="2998" max="2998" width="4.6640625" style="48" customWidth="1"/>
    <col min="2999" max="2999" width="2.5546875" style="48" customWidth="1"/>
    <col min="3000" max="3000" width="4.6640625" style="48" customWidth="1"/>
    <col min="3001" max="3001" width="1.109375" style="48" customWidth="1"/>
    <col min="3002" max="3002" width="4.6640625" style="48" customWidth="1"/>
    <col min="3003" max="3003" width="2.5546875" style="48" customWidth="1"/>
    <col min="3004" max="3004" width="4.6640625" style="48" customWidth="1"/>
    <col min="3005" max="3005" width="1.109375" style="48" customWidth="1"/>
    <col min="3006" max="3006" width="4.6640625" style="48" customWidth="1"/>
    <col min="3007" max="3007" width="2.5546875" style="48" customWidth="1"/>
    <col min="3008" max="3008" width="4.6640625" style="48" customWidth="1"/>
    <col min="3009" max="3009" width="1" style="48" customWidth="1"/>
    <col min="3010" max="3010" width="4.6640625" style="48" customWidth="1"/>
    <col min="3011" max="3011" width="2.5546875" style="48" customWidth="1"/>
    <col min="3012" max="3012" width="4.6640625" style="48" customWidth="1"/>
    <col min="3013" max="3013" width="1" style="48" customWidth="1"/>
    <col min="3014" max="3014" width="4.6640625" style="48" customWidth="1"/>
    <col min="3015" max="3015" width="2.5546875" style="48" customWidth="1"/>
    <col min="3016" max="3016" width="4.6640625" style="48" customWidth="1"/>
    <col min="3017" max="3017" width="1" style="48" customWidth="1"/>
    <col min="3018" max="3018" width="4.5546875" style="48" customWidth="1"/>
    <col min="3019" max="3019" width="2.5546875" style="48" customWidth="1"/>
    <col min="3020" max="3020" width="4.88671875" style="48" customWidth="1"/>
    <col min="3021" max="3236" width="9.109375" style="48"/>
    <col min="3237" max="3237" width="1.44140625" style="48" customWidth="1"/>
    <col min="3238" max="3238" width="11.5546875" style="48" customWidth="1"/>
    <col min="3239" max="3241" width="0" style="48" hidden="1" customWidth="1"/>
    <col min="3242" max="3242" width="4.6640625" style="48" customWidth="1"/>
    <col min="3243" max="3243" width="2.5546875" style="48" customWidth="1"/>
    <col min="3244" max="3244" width="4.6640625" style="48" customWidth="1"/>
    <col min="3245" max="3245" width="1" style="48" customWidth="1"/>
    <col min="3246" max="3246" width="4.6640625" style="48" customWidth="1"/>
    <col min="3247" max="3247" width="2.5546875" style="48" customWidth="1"/>
    <col min="3248" max="3248" width="4.6640625" style="48" customWidth="1"/>
    <col min="3249" max="3249" width="1" style="48" customWidth="1"/>
    <col min="3250" max="3250" width="4.6640625" style="48" customWidth="1"/>
    <col min="3251" max="3251" width="2.5546875" style="48" customWidth="1"/>
    <col min="3252" max="3252" width="4.6640625" style="48" customWidth="1"/>
    <col min="3253" max="3253" width="1" style="48" customWidth="1"/>
    <col min="3254" max="3254" width="4.6640625" style="48" customWidth="1"/>
    <col min="3255" max="3255" width="2.5546875" style="48" customWidth="1"/>
    <col min="3256" max="3256" width="4.6640625" style="48" customWidth="1"/>
    <col min="3257" max="3257" width="1.109375" style="48" customWidth="1"/>
    <col min="3258" max="3258" width="4.6640625" style="48" customWidth="1"/>
    <col min="3259" max="3259" width="2.5546875" style="48" customWidth="1"/>
    <col min="3260" max="3260" width="4.6640625" style="48" customWidth="1"/>
    <col min="3261" max="3261" width="1.109375" style="48" customWidth="1"/>
    <col min="3262" max="3262" width="4.6640625" style="48" customWidth="1"/>
    <col min="3263" max="3263" width="2.5546875" style="48" customWidth="1"/>
    <col min="3264" max="3264" width="4.6640625" style="48" customWidth="1"/>
    <col min="3265" max="3265" width="1" style="48" customWidth="1"/>
    <col min="3266" max="3266" width="4.6640625" style="48" customWidth="1"/>
    <col min="3267" max="3267" width="2.5546875" style="48" customWidth="1"/>
    <col min="3268" max="3268" width="4.6640625" style="48" customWidth="1"/>
    <col min="3269" max="3269" width="1" style="48" customWidth="1"/>
    <col min="3270" max="3270" width="4.6640625" style="48" customWidth="1"/>
    <col min="3271" max="3271" width="2.5546875" style="48" customWidth="1"/>
    <col min="3272" max="3272" width="4.6640625" style="48" customWidth="1"/>
    <col min="3273" max="3273" width="1" style="48" customWidth="1"/>
    <col min="3274" max="3274" width="4.5546875" style="48" customWidth="1"/>
    <col min="3275" max="3275" width="2.5546875" style="48" customWidth="1"/>
    <col min="3276" max="3276" width="4.88671875" style="48" customWidth="1"/>
    <col min="3277" max="3492" width="9.109375" style="48"/>
    <col min="3493" max="3493" width="1.44140625" style="48" customWidth="1"/>
    <col min="3494" max="3494" width="11.5546875" style="48" customWidth="1"/>
    <col min="3495" max="3497" width="0" style="48" hidden="1" customWidth="1"/>
    <col min="3498" max="3498" width="4.6640625" style="48" customWidth="1"/>
    <col min="3499" max="3499" width="2.5546875" style="48" customWidth="1"/>
    <col min="3500" max="3500" width="4.6640625" style="48" customWidth="1"/>
    <col min="3501" max="3501" width="1" style="48" customWidth="1"/>
    <col min="3502" max="3502" width="4.6640625" style="48" customWidth="1"/>
    <col min="3503" max="3503" width="2.5546875" style="48" customWidth="1"/>
    <col min="3504" max="3504" width="4.6640625" style="48" customWidth="1"/>
    <col min="3505" max="3505" width="1" style="48" customWidth="1"/>
    <col min="3506" max="3506" width="4.6640625" style="48" customWidth="1"/>
    <col min="3507" max="3507" width="2.5546875" style="48" customWidth="1"/>
    <col min="3508" max="3508" width="4.6640625" style="48" customWidth="1"/>
    <col min="3509" max="3509" width="1" style="48" customWidth="1"/>
    <col min="3510" max="3510" width="4.6640625" style="48" customWidth="1"/>
    <col min="3511" max="3511" width="2.5546875" style="48" customWidth="1"/>
    <col min="3512" max="3512" width="4.6640625" style="48" customWidth="1"/>
    <col min="3513" max="3513" width="1.109375" style="48" customWidth="1"/>
    <col min="3514" max="3514" width="4.6640625" style="48" customWidth="1"/>
    <col min="3515" max="3515" width="2.5546875" style="48" customWidth="1"/>
    <col min="3516" max="3516" width="4.6640625" style="48" customWidth="1"/>
    <col min="3517" max="3517" width="1.109375" style="48" customWidth="1"/>
    <col min="3518" max="3518" width="4.6640625" style="48" customWidth="1"/>
    <col min="3519" max="3519" width="2.5546875" style="48" customWidth="1"/>
    <col min="3520" max="3520" width="4.6640625" style="48" customWidth="1"/>
    <col min="3521" max="3521" width="1" style="48" customWidth="1"/>
    <col min="3522" max="3522" width="4.6640625" style="48" customWidth="1"/>
    <col min="3523" max="3523" width="2.5546875" style="48" customWidth="1"/>
    <col min="3524" max="3524" width="4.6640625" style="48" customWidth="1"/>
    <col min="3525" max="3525" width="1" style="48" customWidth="1"/>
    <col min="3526" max="3526" width="4.6640625" style="48" customWidth="1"/>
    <col min="3527" max="3527" width="2.5546875" style="48" customWidth="1"/>
    <col min="3528" max="3528" width="4.6640625" style="48" customWidth="1"/>
    <col min="3529" max="3529" width="1" style="48" customWidth="1"/>
    <col min="3530" max="3530" width="4.5546875" style="48" customWidth="1"/>
    <col min="3531" max="3531" width="2.5546875" style="48" customWidth="1"/>
    <col min="3532" max="3532" width="4.88671875" style="48" customWidth="1"/>
    <col min="3533" max="3748" width="9.109375" style="48"/>
    <col min="3749" max="3749" width="1.44140625" style="48" customWidth="1"/>
    <col min="3750" max="3750" width="11.5546875" style="48" customWidth="1"/>
    <col min="3751" max="3753" width="0" style="48" hidden="1" customWidth="1"/>
    <col min="3754" max="3754" width="4.6640625" style="48" customWidth="1"/>
    <col min="3755" max="3755" width="2.5546875" style="48" customWidth="1"/>
    <col min="3756" max="3756" width="4.6640625" style="48" customWidth="1"/>
    <col min="3757" max="3757" width="1" style="48" customWidth="1"/>
    <col min="3758" max="3758" width="4.6640625" style="48" customWidth="1"/>
    <col min="3759" max="3759" width="2.5546875" style="48" customWidth="1"/>
    <col min="3760" max="3760" width="4.6640625" style="48" customWidth="1"/>
    <col min="3761" max="3761" width="1" style="48" customWidth="1"/>
    <col min="3762" max="3762" width="4.6640625" style="48" customWidth="1"/>
    <col min="3763" max="3763" width="2.5546875" style="48" customWidth="1"/>
    <col min="3764" max="3764" width="4.6640625" style="48" customWidth="1"/>
    <col min="3765" max="3765" width="1" style="48" customWidth="1"/>
    <col min="3766" max="3766" width="4.6640625" style="48" customWidth="1"/>
    <col min="3767" max="3767" width="2.5546875" style="48" customWidth="1"/>
    <col min="3768" max="3768" width="4.6640625" style="48" customWidth="1"/>
    <col min="3769" max="3769" width="1.109375" style="48" customWidth="1"/>
    <col min="3770" max="3770" width="4.6640625" style="48" customWidth="1"/>
    <col min="3771" max="3771" width="2.5546875" style="48" customWidth="1"/>
    <col min="3772" max="3772" width="4.6640625" style="48" customWidth="1"/>
    <col min="3773" max="3773" width="1.109375" style="48" customWidth="1"/>
    <col min="3774" max="3774" width="4.6640625" style="48" customWidth="1"/>
    <col min="3775" max="3775" width="2.5546875" style="48" customWidth="1"/>
    <col min="3776" max="3776" width="4.6640625" style="48" customWidth="1"/>
    <col min="3777" max="3777" width="1" style="48" customWidth="1"/>
    <col min="3778" max="3778" width="4.6640625" style="48" customWidth="1"/>
    <col min="3779" max="3779" width="2.5546875" style="48" customWidth="1"/>
    <col min="3780" max="3780" width="4.6640625" style="48" customWidth="1"/>
    <col min="3781" max="3781" width="1" style="48" customWidth="1"/>
    <col min="3782" max="3782" width="4.6640625" style="48" customWidth="1"/>
    <col min="3783" max="3783" width="2.5546875" style="48" customWidth="1"/>
    <col min="3784" max="3784" width="4.6640625" style="48" customWidth="1"/>
    <col min="3785" max="3785" width="1" style="48" customWidth="1"/>
    <col min="3786" max="3786" width="4.5546875" style="48" customWidth="1"/>
    <col min="3787" max="3787" width="2.5546875" style="48" customWidth="1"/>
    <col min="3788" max="3788" width="4.88671875" style="48" customWidth="1"/>
    <col min="3789" max="4004" width="9.109375" style="48"/>
    <col min="4005" max="4005" width="1.44140625" style="48" customWidth="1"/>
    <col min="4006" max="4006" width="11.5546875" style="48" customWidth="1"/>
    <col min="4007" max="4009" width="0" style="48" hidden="1" customWidth="1"/>
    <col min="4010" max="4010" width="4.6640625" style="48" customWidth="1"/>
    <col min="4011" max="4011" width="2.5546875" style="48" customWidth="1"/>
    <col min="4012" max="4012" width="4.6640625" style="48" customWidth="1"/>
    <col min="4013" max="4013" width="1" style="48" customWidth="1"/>
    <col min="4014" max="4014" width="4.6640625" style="48" customWidth="1"/>
    <col min="4015" max="4015" width="2.5546875" style="48" customWidth="1"/>
    <col min="4016" max="4016" width="4.6640625" style="48" customWidth="1"/>
    <col min="4017" max="4017" width="1" style="48" customWidth="1"/>
    <col min="4018" max="4018" width="4.6640625" style="48" customWidth="1"/>
    <col min="4019" max="4019" width="2.5546875" style="48" customWidth="1"/>
    <col min="4020" max="4020" width="4.6640625" style="48" customWidth="1"/>
    <col min="4021" max="4021" width="1" style="48" customWidth="1"/>
    <col min="4022" max="4022" width="4.6640625" style="48" customWidth="1"/>
    <col min="4023" max="4023" width="2.5546875" style="48" customWidth="1"/>
    <col min="4024" max="4024" width="4.6640625" style="48" customWidth="1"/>
    <col min="4025" max="4025" width="1.109375" style="48" customWidth="1"/>
    <col min="4026" max="4026" width="4.6640625" style="48" customWidth="1"/>
    <col min="4027" max="4027" width="2.5546875" style="48" customWidth="1"/>
    <col min="4028" max="4028" width="4.6640625" style="48" customWidth="1"/>
    <col min="4029" max="4029" width="1.109375" style="48" customWidth="1"/>
    <col min="4030" max="4030" width="4.6640625" style="48" customWidth="1"/>
    <col min="4031" max="4031" width="2.5546875" style="48" customWidth="1"/>
    <col min="4032" max="4032" width="4.6640625" style="48" customWidth="1"/>
    <col min="4033" max="4033" width="1" style="48" customWidth="1"/>
    <col min="4034" max="4034" width="4.6640625" style="48" customWidth="1"/>
    <col min="4035" max="4035" width="2.5546875" style="48" customWidth="1"/>
    <col min="4036" max="4036" width="4.6640625" style="48" customWidth="1"/>
    <col min="4037" max="4037" width="1" style="48" customWidth="1"/>
    <col min="4038" max="4038" width="4.6640625" style="48" customWidth="1"/>
    <col min="4039" max="4039" width="2.5546875" style="48" customWidth="1"/>
    <col min="4040" max="4040" width="4.6640625" style="48" customWidth="1"/>
    <col min="4041" max="4041" width="1" style="48" customWidth="1"/>
    <col min="4042" max="4042" width="4.5546875" style="48" customWidth="1"/>
    <col min="4043" max="4043" width="2.5546875" style="48" customWidth="1"/>
    <col min="4044" max="4044" width="4.88671875" style="48" customWidth="1"/>
    <col min="4045" max="4260" width="9.109375" style="48"/>
    <col min="4261" max="4261" width="1.44140625" style="48" customWidth="1"/>
    <col min="4262" max="4262" width="11.5546875" style="48" customWidth="1"/>
    <col min="4263" max="4265" width="0" style="48" hidden="1" customWidth="1"/>
    <col min="4266" max="4266" width="4.6640625" style="48" customWidth="1"/>
    <col min="4267" max="4267" width="2.5546875" style="48" customWidth="1"/>
    <col min="4268" max="4268" width="4.6640625" style="48" customWidth="1"/>
    <col min="4269" max="4269" width="1" style="48" customWidth="1"/>
    <col min="4270" max="4270" width="4.6640625" style="48" customWidth="1"/>
    <col min="4271" max="4271" width="2.5546875" style="48" customWidth="1"/>
    <col min="4272" max="4272" width="4.6640625" style="48" customWidth="1"/>
    <col min="4273" max="4273" width="1" style="48" customWidth="1"/>
    <col min="4274" max="4274" width="4.6640625" style="48" customWidth="1"/>
    <col min="4275" max="4275" width="2.5546875" style="48" customWidth="1"/>
    <col min="4276" max="4276" width="4.6640625" style="48" customWidth="1"/>
    <col min="4277" max="4277" width="1" style="48" customWidth="1"/>
    <col min="4278" max="4278" width="4.6640625" style="48" customWidth="1"/>
    <col min="4279" max="4279" width="2.5546875" style="48" customWidth="1"/>
    <col min="4280" max="4280" width="4.6640625" style="48" customWidth="1"/>
    <col min="4281" max="4281" width="1.109375" style="48" customWidth="1"/>
    <col min="4282" max="4282" width="4.6640625" style="48" customWidth="1"/>
    <col min="4283" max="4283" width="2.5546875" style="48" customWidth="1"/>
    <col min="4284" max="4284" width="4.6640625" style="48" customWidth="1"/>
    <col min="4285" max="4285" width="1.109375" style="48" customWidth="1"/>
    <col min="4286" max="4286" width="4.6640625" style="48" customWidth="1"/>
    <col min="4287" max="4287" width="2.5546875" style="48" customWidth="1"/>
    <col min="4288" max="4288" width="4.6640625" style="48" customWidth="1"/>
    <col min="4289" max="4289" width="1" style="48" customWidth="1"/>
    <col min="4290" max="4290" width="4.6640625" style="48" customWidth="1"/>
    <col min="4291" max="4291" width="2.5546875" style="48" customWidth="1"/>
    <col min="4292" max="4292" width="4.6640625" style="48" customWidth="1"/>
    <col min="4293" max="4293" width="1" style="48" customWidth="1"/>
    <col min="4294" max="4294" width="4.6640625" style="48" customWidth="1"/>
    <col min="4295" max="4295" width="2.5546875" style="48" customWidth="1"/>
    <col min="4296" max="4296" width="4.6640625" style="48" customWidth="1"/>
    <col min="4297" max="4297" width="1" style="48" customWidth="1"/>
    <col min="4298" max="4298" width="4.5546875" style="48" customWidth="1"/>
    <col min="4299" max="4299" width="2.5546875" style="48" customWidth="1"/>
    <col min="4300" max="4300" width="4.88671875" style="48" customWidth="1"/>
    <col min="4301" max="4516" width="9.109375" style="48"/>
    <col min="4517" max="4517" width="1.44140625" style="48" customWidth="1"/>
    <col min="4518" max="4518" width="11.5546875" style="48" customWidth="1"/>
    <col min="4519" max="4521" width="0" style="48" hidden="1" customWidth="1"/>
    <col min="4522" max="4522" width="4.6640625" style="48" customWidth="1"/>
    <col min="4523" max="4523" width="2.5546875" style="48" customWidth="1"/>
    <col min="4524" max="4524" width="4.6640625" style="48" customWidth="1"/>
    <col min="4525" max="4525" width="1" style="48" customWidth="1"/>
    <col min="4526" max="4526" width="4.6640625" style="48" customWidth="1"/>
    <col min="4527" max="4527" width="2.5546875" style="48" customWidth="1"/>
    <col min="4528" max="4528" width="4.6640625" style="48" customWidth="1"/>
    <col min="4529" max="4529" width="1" style="48" customWidth="1"/>
    <col min="4530" max="4530" width="4.6640625" style="48" customWidth="1"/>
    <col min="4531" max="4531" width="2.5546875" style="48" customWidth="1"/>
    <col min="4532" max="4532" width="4.6640625" style="48" customWidth="1"/>
    <col min="4533" max="4533" width="1" style="48" customWidth="1"/>
    <col min="4534" max="4534" width="4.6640625" style="48" customWidth="1"/>
    <col min="4535" max="4535" width="2.5546875" style="48" customWidth="1"/>
    <col min="4536" max="4536" width="4.6640625" style="48" customWidth="1"/>
    <col min="4537" max="4537" width="1.109375" style="48" customWidth="1"/>
    <col min="4538" max="4538" width="4.6640625" style="48" customWidth="1"/>
    <col min="4539" max="4539" width="2.5546875" style="48" customWidth="1"/>
    <col min="4540" max="4540" width="4.6640625" style="48" customWidth="1"/>
    <col min="4541" max="4541" width="1.109375" style="48" customWidth="1"/>
    <col min="4542" max="4542" width="4.6640625" style="48" customWidth="1"/>
    <col min="4543" max="4543" width="2.5546875" style="48" customWidth="1"/>
    <col min="4544" max="4544" width="4.6640625" style="48" customWidth="1"/>
    <col min="4545" max="4545" width="1" style="48" customWidth="1"/>
    <col min="4546" max="4546" width="4.6640625" style="48" customWidth="1"/>
    <col min="4547" max="4547" width="2.5546875" style="48" customWidth="1"/>
    <col min="4548" max="4548" width="4.6640625" style="48" customWidth="1"/>
    <col min="4549" max="4549" width="1" style="48" customWidth="1"/>
    <col min="4550" max="4550" width="4.6640625" style="48" customWidth="1"/>
    <col min="4551" max="4551" width="2.5546875" style="48" customWidth="1"/>
    <col min="4552" max="4552" width="4.6640625" style="48" customWidth="1"/>
    <col min="4553" max="4553" width="1" style="48" customWidth="1"/>
    <col min="4554" max="4554" width="4.5546875" style="48" customWidth="1"/>
    <col min="4555" max="4555" width="2.5546875" style="48" customWidth="1"/>
    <col min="4556" max="4556" width="4.88671875" style="48" customWidth="1"/>
    <col min="4557" max="4772" width="9.109375" style="48"/>
    <col min="4773" max="4773" width="1.44140625" style="48" customWidth="1"/>
    <col min="4774" max="4774" width="11.5546875" style="48" customWidth="1"/>
    <col min="4775" max="4777" width="0" style="48" hidden="1" customWidth="1"/>
    <col min="4778" max="4778" width="4.6640625" style="48" customWidth="1"/>
    <col min="4779" max="4779" width="2.5546875" style="48" customWidth="1"/>
    <col min="4780" max="4780" width="4.6640625" style="48" customWidth="1"/>
    <col min="4781" max="4781" width="1" style="48" customWidth="1"/>
    <col min="4782" max="4782" width="4.6640625" style="48" customWidth="1"/>
    <col min="4783" max="4783" width="2.5546875" style="48" customWidth="1"/>
    <col min="4784" max="4784" width="4.6640625" style="48" customWidth="1"/>
    <col min="4785" max="4785" width="1" style="48" customWidth="1"/>
    <col min="4786" max="4786" width="4.6640625" style="48" customWidth="1"/>
    <col min="4787" max="4787" width="2.5546875" style="48" customWidth="1"/>
    <col min="4788" max="4788" width="4.6640625" style="48" customWidth="1"/>
    <col min="4789" max="4789" width="1" style="48" customWidth="1"/>
    <col min="4790" max="4790" width="4.6640625" style="48" customWidth="1"/>
    <col min="4791" max="4791" width="2.5546875" style="48" customWidth="1"/>
    <col min="4792" max="4792" width="4.6640625" style="48" customWidth="1"/>
    <col min="4793" max="4793" width="1.109375" style="48" customWidth="1"/>
    <col min="4794" max="4794" width="4.6640625" style="48" customWidth="1"/>
    <col min="4795" max="4795" width="2.5546875" style="48" customWidth="1"/>
    <col min="4796" max="4796" width="4.6640625" style="48" customWidth="1"/>
    <col min="4797" max="4797" width="1.109375" style="48" customWidth="1"/>
    <col min="4798" max="4798" width="4.6640625" style="48" customWidth="1"/>
    <col min="4799" max="4799" width="2.5546875" style="48" customWidth="1"/>
    <col min="4800" max="4800" width="4.6640625" style="48" customWidth="1"/>
    <col min="4801" max="4801" width="1" style="48" customWidth="1"/>
    <col min="4802" max="4802" width="4.6640625" style="48" customWidth="1"/>
    <col min="4803" max="4803" width="2.5546875" style="48" customWidth="1"/>
    <col min="4804" max="4804" width="4.6640625" style="48" customWidth="1"/>
    <col min="4805" max="4805" width="1" style="48" customWidth="1"/>
    <col min="4806" max="4806" width="4.6640625" style="48" customWidth="1"/>
    <col min="4807" max="4807" width="2.5546875" style="48" customWidth="1"/>
    <col min="4808" max="4808" width="4.6640625" style="48" customWidth="1"/>
    <col min="4809" max="4809" width="1" style="48" customWidth="1"/>
    <col min="4810" max="4810" width="4.5546875" style="48" customWidth="1"/>
    <col min="4811" max="4811" width="2.5546875" style="48" customWidth="1"/>
    <col min="4812" max="4812" width="4.88671875" style="48" customWidth="1"/>
    <col min="4813" max="5028" width="9.109375" style="48"/>
    <col min="5029" max="5029" width="1.44140625" style="48" customWidth="1"/>
    <col min="5030" max="5030" width="11.5546875" style="48" customWidth="1"/>
    <col min="5031" max="5033" width="0" style="48" hidden="1" customWidth="1"/>
    <col min="5034" max="5034" width="4.6640625" style="48" customWidth="1"/>
    <col min="5035" max="5035" width="2.5546875" style="48" customWidth="1"/>
    <col min="5036" max="5036" width="4.6640625" style="48" customWidth="1"/>
    <col min="5037" max="5037" width="1" style="48" customWidth="1"/>
    <col min="5038" max="5038" width="4.6640625" style="48" customWidth="1"/>
    <col min="5039" max="5039" width="2.5546875" style="48" customWidth="1"/>
    <col min="5040" max="5040" width="4.6640625" style="48" customWidth="1"/>
    <col min="5041" max="5041" width="1" style="48" customWidth="1"/>
    <col min="5042" max="5042" width="4.6640625" style="48" customWidth="1"/>
    <col min="5043" max="5043" width="2.5546875" style="48" customWidth="1"/>
    <col min="5044" max="5044" width="4.6640625" style="48" customWidth="1"/>
    <col min="5045" max="5045" width="1" style="48" customWidth="1"/>
    <col min="5046" max="5046" width="4.6640625" style="48" customWidth="1"/>
    <col min="5047" max="5047" width="2.5546875" style="48" customWidth="1"/>
    <col min="5048" max="5048" width="4.6640625" style="48" customWidth="1"/>
    <col min="5049" max="5049" width="1.109375" style="48" customWidth="1"/>
    <col min="5050" max="5050" width="4.6640625" style="48" customWidth="1"/>
    <col min="5051" max="5051" width="2.5546875" style="48" customWidth="1"/>
    <col min="5052" max="5052" width="4.6640625" style="48" customWidth="1"/>
    <col min="5053" max="5053" width="1.109375" style="48" customWidth="1"/>
    <col min="5054" max="5054" width="4.6640625" style="48" customWidth="1"/>
    <col min="5055" max="5055" width="2.5546875" style="48" customWidth="1"/>
    <col min="5056" max="5056" width="4.6640625" style="48" customWidth="1"/>
    <col min="5057" max="5057" width="1" style="48" customWidth="1"/>
    <col min="5058" max="5058" width="4.6640625" style="48" customWidth="1"/>
    <col min="5059" max="5059" width="2.5546875" style="48" customWidth="1"/>
    <col min="5060" max="5060" width="4.6640625" style="48" customWidth="1"/>
    <col min="5061" max="5061" width="1" style="48" customWidth="1"/>
    <col min="5062" max="5062" width="4.6640625" style="48" customWidth="1"/>
    <col min="5063" max="5063" width="2.5546875" style="48" customWidth="1"/>
    <col min="5064" max="5064" width="4.6640625" style="48" customWidth="1"/>
    <col min="5065" max="5065" width="1" style="48" customWidth="1"/>
    <col min="5066" max="5066" width="4.5546875" style="48" customWidth="1"/>
    <col min="5067" max="5067" width="2.5546875" style="48" customWidth="1"/>
    <col min="5068" max="5068" width="4.88671875" style="48" customWidth="1"/>
    <col min="5069" max="5284" width="9.109375" style="48"/>
    <col min="5285" max="5285" width="1.44140625" style="48" customWidth="1"/>
    <col min="5286" max="5286" width="11.5546875" style="48" customWidth="1"/>
    <col min="5287" max="5289" width="0" style="48" hidden="1" customWidth="1"/>
    <col min="5290" max="5290" width="4.6640625" style="48" customWidth="1"/>
    <col min="5291" max="5291" width="2.5546875" style="48" customWidth="1"/>
    <col min="5292" max="5292" width="4.6640625" style="48" customWidth="1"/>
    <col min="5293" max="5293" width="1" style="48" customWidth="1"/>
    <col min="5294" max="5294" width="4.6640625" style="48" customWidth="1"/>
    <col min="5295" max="5295" width="2.5546875" style="48" customWidth="1"/>
    <col min="5296" max="5296" width="4.6640625" style="48" customWidth="1"/>
    <col min="5297" max="5297" width="1" style="48" customWidth="1"/>
    <col min="5298" max="5298" width="4.6640625" style="48" customWidth="1"/>
    <col min="5299" max="5299" width="2.5546875" style="48" customWidth="1"/>
    <col min="5300" max="5300" width="4.6640625" style="48" customWidth="1"/>
    <col min="5301" max="5301" width="1" style="48" customWidth="1"/>
    <col min="5302" max="5302" width="4.6640625" style="48" customWidth="1"/>
    <col min="5303" max="5303" width="2.5546875" style="48" customWidth="1"/>
    <col min="5304" max="5304" width="4.6640625" style="48" customWidth="1"/>
    <col min="5305" max="5305" width="1.109375" style="48" customWidth="1"/>
    <col min="5306" max="5306" width="4.6640625" style="48" customWidth="1"/>
    <col min="5307" max="5307" width="2.5546875" style="48" customWidth="1"/>
    <col min="5308" max="5308" width="4.6640625" style="48" customWidth="1"/>
    <col min="5309" max="5309" width="1.109375" style="48" customWidth="1"/>
    <col min="5310" max="5310" width="4.6640625" style="48" customWidth="1"/>
    <col min="5311" max="5311" width="2.5546875" style="48" customWidth="1"/>
    <col min="5312" max="5312" width="4.6640625" style="48" customWidth="1"/>
    <col min="5313" max="5313" width="1" style="48" customWidth="1"/>
    <col min="5314" max="5314" width="4.6640625" style="48" customWidth="1"/>
    <col min="5315" max="5315" width="2.5546875" style="48" customWidth="1"/>
    <col min="5316" max="5316" width="4.6640625" style="48" customWidth="1"/>
    <col min="5317" max="5317" width="1" style="48" customWidth="1"/>
    <col min="5318" max="5318" width="4.6640625" style="48" customWidth="1"/>
    <col min="5319" max="5319" width="2.5546875" style="48" customWidth="1"/>
    <col min="5320" max="5320" width="4.6640625" style="48" customWidth="1"/>
    <col min="5321" max="5321" width="1" style="48" customWidth="1"/>
    <col min="5322" max="5322" width="4.5546875" style="48" customWidth="1"/>
    <col min="5323" max="5323" width="2.5546875" style="48" customWidth="1"/>
    <col min="5324" max="5324" width="4.88671875" style="48" customWidth="1"/>
    <col min="5325" max="5540" width="9.109375" style="48"/>
    <col min="5541" max="5541" width="1.44140625" style="48" customWidth="1"/>
    <col min="5542" max="5542" width="11.5546875" style="48" customWidth="1"/>
    <col min="5543" max="5545" width="0" style="48" hidden="1" customWidth="1"/>
    <col min="5546" max="5546" width="4.6640625" style="48" customWidth="1"/>
    <col min="5547" max="5547" width="2.5546875" style="48" customWidth="1"/>
    <col min="5548" max="5548" width="4.6640625" style="48" customWidth="1"/>
    <col min="5549" max="5549" width="1" style="48" customWidth="1"/>
    <col min="5550" max="5550" width="4.6640625" style="48" customWidth="1"/>
    <col min="5551" max="5551" width="2.5546875" style="48" customWidth="1"/>
    <col min="5552" max="5552" width="4.6640625" style="48" customWidth="1"/>
    <col min="5553" max="5553" width="1" style="48" customWidth="1"/>
    <col min="5554" max="5554" width="4.6640625" style="48" customWidth="1"/>
    <col min="5555" max="5555" width="2.5546875" style="48" customWidth="1"/>
    <col min="5556" max="5556" width="4.6640625" style="48" customWidth="1"/>
    <col min="5557" max="5557" width="1" style="48" customWidth="1"/>
    <col min="5558" max="5558" width="4.6640625" style="48" customWidth="1"/>
    <col min="5559" max="5559" width="2.5546875" style="48" customWidth="1"/>
    <col min="5560" max="5560" width="4.6640625" style="48" customWidth="1"/>
    <col min="5561" max="5561" width="1.109375" style="48" customWidth="1"/>
    <col min="5562" max="5562" width="4.6640625" style="48" customWidth="1"/>
    <col min="5563" max="5563" width="2.5546875" style="48" customWidth="1"/>
    <col min="5564" max="5564" width="4.6640625" style="48" customWidth="1"/>
    <col min="5565" max="5565" width="1.109375" style="48" customWidth="1"/>
    <col min="5566" max="5566" width="4.6640625" style="48" customWidth="1"/>
    <col min="5567" max="5567" width="2.5546875" style="48" customWidth="1"/>
    <col min="5568" max="5568" width="4.6640625" style="48" customWidth="1"/>
    <col min="5569" max="5569" width="1" style="48" customWidth="1"/>
    <col min="5570" max="5570" width="4.6640625" style="48" customWidth="1"/>
    <col min="5571" max="5571" width="2.5546875" style="48" customWidth="1"/>
    <col min="5572" max="5572" width="4.6640625" style="48" customWidth="1"/>
    <col min="5573" max="5573" width="1" style="48" customWidth="1"/>
    <col min="5574" max="5574" width="4.6640625" style="48" customWidth="1"/>
    <col min="5575" max="5575" width="2.5546875" style="48" customWidth="1"/>
    <col min="5576" max="5576" width="4.6640625" style="48" customWidth="1"/>
    <col min="5577" max="5577" width="1" style="48" customWidth="1"/>
    <col min="5578" max="5578" width="4.5546875" style="48" customWidth="1"/>
    <col min="5579" max="5579" width="2.5546875" style="48" customWidth="1"/>
    <col min="5580" max="5580" width="4.88671875" style="48" customWidth="1"/>
    <col min="5581" max="5796" width="9.109375" style="48"/>
    <col min="5797" max="5797" width="1.44140625" style="48" customWidth="1"/>
    <col min="5798" max="5798" width="11.5546875" style="48" customWidth="1"/>
    <col min="5799" max="5801" width="0" style="48" hidden="1" customWidth="1"/>
    <col min="5802" max="5802" width="4.6640625" style="48" customWidth="1"/>
    <col min="5803" max="5803" width="2.5546875" style="48" customWidth="1"/>
    <col min="5804" max="5804" width="4.6640625" style="48" customWidth="1"/>
    <col min="5805" max="5805" width="1" style="48" customWidth="1"/>
    <col min="5806" max="5806" width="4.6640625" style="48" customWidth="1"/>
    <col min="5807" max="5807" width="2.5546875" style="48" customWidth="1"/>
    <col min="5808" max="5808" width="4.6640625" style="48" customWidth="1"/>
    <col min="5809" max="5809" width="1" style="48" customWidth="1"/>
    <col min="5810" max="5810" width="4.6640625" style="48" customWidth="1"/>
    <col min="5811" max="5811" width="2.5546875" style="48" customWidth="1"/>
    <col min="5812" max="5812" width="4.6640625" style="48" customWidth="1"/>
    <col min="5813" max="5813" width="1" style="48" customWidth="1"/>
    <col min="5814" max="5814" width="4.6640625" style="48" customWidth="1"/>
    <col min="5815" max="5815" width="2.5546875" style="48" customWidth="1"/>
    <col min="5816" max="5816" width="4.6640625" style="48" customWidth="1"/>
    <col min="5817" max="5817" width="1.109375" style="48" customWidth="1"/>
    <col min="5818" max="5818" width="4.6640625" style="48" customWidth="1"/>
    <col min="5819" max="5819" width="2.5546875" style="48" customWidth="1"/>
    <col min="5820" max="5820" width="4.6640625" style="48" customWidth="1"/>
    <col min="5821" max="5821" width="1.109375" style="48" customWidth="1"/>
    <col min="5822" max="5822" width="4.6640625" style="48" customWidth="1"/>
    <col min="5823" max="5823" width="2.5546875" style="48" customWidth="1"/>
    <col min="5824" max="5824" width="4.6640625" style="48" customWidth="1"/>
    <col min="5825" max="5825" width="1" style="48" customWidth="1"/>
    <col min="5826" max="5826" width="4.6640625" style="48" customWidth="1"/>
    <col min="5827" max="5827" width="2.5546875" style="48" customWidth="1"/>
    <col min="5828" max="5828" width="4.6640625" style="48" customWidth="1"/>
    <col min="5829" max="5829" width="1" style="48" customWidth="1"/>
    <col min="5830" max="5830" width="4.6640625" style="48" customWidth="1"/>
    <col min="5831" max="5831" width="2.5546875" style="48" customWidth="1"/>
    <col min="5832" max="5832" width="4.6640625" style="48" customWidth="1"/>
    <col min="5833" max="5833" width="1" style="48" customWidth="1"/>
    <col min="5834" max="5834" width="4.5546875" style="48" customWidth="1"/>
    <col min="5835" max="5835" width="2.5546875" style="48" customWidth="1"/>
    <col min="5836" max="5836" width="4.88671875" style="48" customWidth="1"/>
    <col min="5837" max="6052" width="9.109375" style="48"/>
    <col min="6053" max="6053" width="1.44140625" style="48" customWidth="1"/>
    <col min="6054" max="6054" width="11.5546875" style="48" customWidth="1"/>
    <col min="6055" max="6057" width="0" style="48" hidden="1" customWidth="1"/>
    <col min="6058" max="6058" width="4.6640625" style="48" customWidth="1"/>
    <col min="6059" max="6059" width="2.5546875" style="48" customWidth="1"/>
    <col min="6060" max="6060" width="4.6640625" style="48" customWidth="1"/>
    <col min="6061" max="6061" width="1" style="48" customWidth="1"/>
    <col min="6062" max="6062" width="4.6640625" style="48" customWidth="1"/>
    <col min="6063" max="6063" width="2.5546875" style="48" customWidth="1"/>
    <col min="6064" max="6064" width="4.6640625" style="48" customWidth="1"/>
    <col min="6065" max="6065" width="1" style="48" customWidth="1"/>
    <col min="6066" max="6066" width="4.6640625" style="48" customWidth="1"/>
    <col min="6067" max="6067" width="2.5546875" style="48" customWidth="1"/>
    <col min="6068" max="6068" width="4.6640625" style="48" customWidth="1"/>
    <col min="6069" max="6069" width="1" style="48" customWidth="1"/>
    <col min="6070" max="6070" width="4.6640625" style="48" customWidth="1"/>
    <col min="6071" max="6071" width="2.5546875" style="48" customWidth="1"/>
    <col min="6072" max="6072" width="4.6640625" style="48" customWidth="1"/>
    <col min="6073" max="6073" width="1.109375" style="48" customWidth="1"/>
    <col min="6074" max="6074" width="4.6640625" style="48" customWidth="1"/>
    <col min="6075" max="6075" width="2.5546875" style="48" customWidth="1"/>
    <col min="6076" max="6076" width="4.6640625" style="48" customWidth="1"/>
    <col min="6077" max="6077" width="1.109375" style="48" customWidth="1"/>
    <col min="6078" max="6078" width="4.6640625" style="48" customWidth="1"/>
    <col min="6079" max="6079" width="2.5546875" style="48" customWidth="1"/>
    <col min="6080" max="6080" width="4.6640625" style="48" customWidth="1"/>
    <col min="6081" max="6081" width="1" style="48" customWidth="1"/>
    <col min="6082" max="6082" width="4.6640625" style="48" customWidth="1"/>
    <col min="6083" max="6083" width="2.5546875" style="48" customWidth="1"/>
    <col min="6084" max="6084" width="4.6640625" style="48" customWidth="1"/>
    <col min="6085" max="6085" width="1" style="48" customWidth="1"/>
    <col min="6086" max="6086" width="4.6640625" style="48" customWidth="1"/>
    <col min="6087" max="6087" width="2.5546875" style="48" customWidth="1"/>
    <col min="6088" max="6088" width="4.6640625" style="48" customWidth="1"/>
    <col min="6089" max="6089" width="1" style="48" customWidth="1"/>
    <col min="6090" max="6090" width="4.5546875" style="48" customWidth="1"/>
    <col min="6091" max="6091" width="2.5546875" style="48" customWidth="1"/>
    <col min="6092" max="6092" width="4.88671875" style="48" customWidth="1"/>
    <col min="6093" max="6308" width="9.109375" style="48"/>
    <col min="6309" max="6309" width="1.44140625" style="48" customWidth="1"/>
    <col min="6310" max="6310" width="11.5546875" style="48" customWidth="1"/>
    <col min="6311" max="6313" width="0" style="48" hidden="1" customWidth="1"/>
    <col min="6314" max="6314" width="4.6640625" style="48" customWidth="1"/>
    <col min="6315" max="6315" width="2.5546875" style="48" customWidth="1"/>
    <col min="6316" max="6316" width="4.6640625" style="48" customWidth="1"/>
    <col min="6317" max="6317" width="1" style="48" customWidth="1"/>
    <col min="6318" max="6318" width="4.6640625" style="48" customWidth="1"/>
    <col min="6319" max="6319" width="2.5546875" style="48" customWidth="1"/>
    <col min="6320" max="6320" width="4.6640625" style="48" customWidth="1"/>
    <col min="6321" max="6321" width="1" style="48" customWidth="1"/>
    <col min="6322" max="6322" width="4.6640625" style="48" customWidth="1"/>
    <col min="6323" max="6323" width="2.5546875" style="48" customWidth="1"/>
    <col min="6324" max="6324" width="4.6640625" style="48" customWidth="1"/>
    <col min="6325" max="6325" width="1" style="48" customWidth="1"/>
    <col min="6326" max="6326" width="4.6640625" style="48" customWidth="1"/>
    <col min="6327" max="6327" width="2.5546875" style="48" customWidth="1"/>
    <col min="6328" max="6328" width="4.6640625" style="48" customWidth="1"/>
    <col min="6329" max="6329" width="1.109375" style="48" customWidth="1"/>
    <col min="6330" max="6330" width="4.6640625" style="48" customWidth="1"/>
    <col min="6331" max="6331" width="2.5546875" style="48" customWidth="1"/>
    <col min="6332" max="6332" width="4.6640625" style="48" customWidth="1"/>
    <col min="6333" max="6333" width="1.109375" style="48" customWidth="1"/>
    <col min="6334" max="6334" width="4.6640625" style="48" customWidth="1"/>
    <col min="6335" max="6335" width="2.5546875" style="48" customWidth="1"/>
    <col min="6336" max="6336" width="4.6640625" style="48" customWidth="1"/>
    <col min="6337" max="6337" width="1" style="48" customWidth="1"/>
    <col min="6338" max="6338" width="4.6640625" style="48" customWidth="1"/>
    <col min="6339" max="6339" width="2.5546875" style="48" customWidth="1"/>
    <col min="6340" max="6340" width="4.6640625" style="48" customWidth="1"/>
    <col min="6341" max="6341" width="1" style="48" customWidth="1"/>
    <col min="6342" max="6342" width="4.6640625" style="48" customWidth="1"/>
    <col min="6343" max="6343" width="2.5546875" style="48" customWidth="1"/>
    <col min="6344" max="6344" width="4.6640625" style="48" customWidth="1"/>
    <col min="6345" max="6345" width="1" style="48" customWidth="1"/>
    <col min="6346" max="6346" width="4.5546875" style="48" customWidth="1"/>
    <col min="6347" max="6347" width="2.5546875" style="48" customWidth="1"/>
    <col min="6348" max="6348" width="4.88671875" style="48" customWidth="1"/>
    <col min="6349" max="6564" width="9.109375" style="48"/>
    <col min="6565" max="6565" width="1.44140625" style="48" customWidth="1"/>
    <col min="6566" max="6566" width="11.5546875" style="48" customWidth="1"/>
    <col min="6567" max="6569" width="0" style="48" hidden="1" customWidth="1"/>
    <col min="6570" max="6570" width="4.6640625" style="48" customWidth="1"/>
    <col min="6571" max="6571" width="2.5546875" style="48" customWidth="1"/>
    <col min="6572" max="6572" width="4.6640625" style="48" customWidth="1"/>
    <col min="6573" max="6573" width="1" style="48" customWidth="1"/>
    <col min="6574" max="6574" width="4.6640625" style="48" customWidth="1"/>
    <col min="6575" max="6575" width="2.5546875" style="48" customWidth="1"/>
    <col min="6576" max="6576" width="4.6640625" style="48" customWidth="1"/>
    <col min="6577" max="6577" width="1" style="48" customWidth="1"/>
    <col min="6578" max="6578" width="4.6640625" style="48" customWidth="1"/>
    <col min="6579" max="6579" width="2.5546875" style="48" customWidth="1"/>
    <col min="6580" max="6580" width="4.6640625" style="48" customWidth="1"/>
    <col min="6581" max="6581" width="1" style="48" customWidth="1"/>
    <col min="6582" max="6582" width="4.6640625" style="48" customWidth="1"/>
    <col min="6583" max="6583" width="2.5546875" style="48" customWidth="1"/>
    <col min="6584" max="6584" width="4.6640625" style="48" customWidth="1"/>
    <col min="6585" max="6585" width="1.109375" style="48" customWidth="1"/>
    <col min="6586" max="6586" width="4.6640625" style="48" customWidth="1"/>
    <col min="6587" max="6587" width="2.5546875" style="48" customWidth="1"/>
    <col min="6588" max="6588" width="4.6640625" style="48" customWidth="1"/>
    <col min="6589" max="6589" width="1.109375" style="48" customWidth="1"/>
    <col min="6590" max="6590" width="4.6640625" style="48" customWidth="1"/>
    <col min="6591" max="6591" width="2.5546875" style="48" customWidth="1"/>
    <col min="6592" max="6592" width="4.6640625" style="48" customWidth="1"/>
    <col min="6593" max="6593" width="1" style="48" customWidth="1"/>
    <col min="6594" max="6594" width="4.6640625" style="48" customWidth="1"/>
    <col min="6595" max="6595" width="2.5546875" style="48" customWidth="1"/>
    <col min="6596" max="6596" width="4.6640625" style="48" customWidth="1"/>
    <col min="6597" max="6597" width="1" style="48" customWidth="1"/>
    <col min="6598" max="6598" width="4.6640625" style="48" customWidth="1"/>
    <col min="6599" max="6599" width="2.5546875" style="48" customWidth="1"/>
    <col min="6600" max="6600" width="4.6640625" style="48" customWidth="1"/>
    <col min="6601" max="6601" width="1" style="48" customWidth="1"/>
    <col min="6602" max="6602" width="4.5546875" style="48" customWidth="1"/>
    <col min="6603" max="6603" width="2.5546875" style="48" customWidth="1"/>
    <col min="6604" max="6604" width="4.88671875" style="48" customWidth="1"/>
    <col min="6605" max="6820" width="9.109375" style="48"/>
    <col min="6821" max="6821" width="1.44140625" style="48" customWidth="1"/>
    <col min="6822" max="6822" width="11.5546875" style="48" customWidth="1"/>
    <col min="6823" max="6825" width="0" style="48" hidden="1" customWidth="1"/>
    <col min="6826" max="6826" width="4.6640625" style="48" customWidth="1"/>
    <col min="6827" max="6827" width="2.5546875" style="48" customWidth="1"/>
    <col min="6828" max="6828" width="4.6640625" style="48" customWidth="1"/>
    <col min="6829" max="6829" width="1" style="48" customWidth="1"/>
    <col min="6830" max="6830" width="4.6640625" style="48" customWidth="1"/>
    <col min="6831" max="6831" width="2.5546875" style="48" customWidth="1"/>
    <col min="6832" max="6832" width="4.6640625" style="48" customWidth="1"/>
    <col min="6833" max="6833" width="1" style="48" customWidth="1"/>
    <col min="6834" max="6834" width="4.6640625" style="48" customWidth="1"/>
    <col min="6835" max="6835" width="2.5546875" style="48" customWidth="1"/>
    <col min="6836" max="6836" width="4.6640625" style="48" customWidth="1"/>
    <col min="6837" max="6837" width="1" style="48" customWidth="1"/>
    <col min="6838" max="6838" width="4.6640625" style="48" customWidth="1"/>
    <col min="6839" max="6839" width="2.5546875" style="48" customWidth="1"/>
    <col min="6840" max="6840" width="4.6640625" style="48" customWidth="1"/>
    <col min="6841" max="6841" width="1.109375" style="48" customWidth="1"/>
    <col min="6842" max="6842" width="4.6640625" style="48" customWidth="1"/>
    <col min="6843" max="6843" width="2.5546875" style="48" customWidth="1"/>
    <col min="6844" max="6844" width="4.6640625" style="48" customWidth="1"/>
    <col min="6845" max="6845" width="1.109375" style="48" customWidth="1"/>
    <col min="6846" max="6846" width="4.6640625" style="48" customWidth="1"/>
    <col min="6847" max="6847" width="2.5546875" style="48" customWidth="1"/>
    <col min="6848" max="6848" width="4.6640625" style="48" customWidth="1"/>
    <col min="6849" max="6849" width="1" style="48" customWidth="1"/>
    <col min="6850" max="6850" width="4.6640625" style="48" customWidth="1"/>
    <col min="6851" max="6851" width="2.5546875" style="48" customWidth="1"/>
    <col min="6852" max="6852" width="4.6640625" style="48" customWidth="1"/>
    <col min="6853" max="6853" width="1" style="48" customWidth="1"/>
    <col min="6854" max="6854" width="4.6640625" style="48" customWidth="1"/>
    <col min="6855" max="6855" width="2.5546875" style="48" customWidth="1"/>
    <col min="6856" max="6856" width="4.6640625" style="48" customWidth="1"/>
    <col min="6857" max="6857" width="1" style="48" customWidth="1"/>
    <col min="6858" max="6858" width="4.5546875" style="48" customWidth="1"/>
    <col min="6859" max="6859" width="2.5546875" style="48" customWidth="1"/>
    <col min="6860" max="6860" width="4.88671875" style="48" customWidth="1"/>
    <col min="6861" max="7076" width="9.109375" style="48"/>
    <col min="7077" max="7077" width="1.44140625" style="48" customWidth="1"/>
    <col min="7078" max="7078" width="11.5546875" style="48" customWidth="1"/>
    <col min="7079" max="7081" width="0" style="48" hidden="1" customWidth="1"/>
    <col min="7082" max="7082" width="4.6640625" style="48" customWidth="1"/>
    <col min="7083" max="7083" width="2.5546875" style="48" customWidth="1"/>
    <col min="7084" max="7084" width="4.6640625" style="48" customWidth="1"/>
    <col min="7085" max="7085" width="1" style="48" customWidth="1"/>
    <col min="7086" max="7086" width="4.6640625" style="48" customWidth="1"/>
    <col min="7087" max="7087" width="2.5546875" style="48" customWidth="1"/>
    <col min="7088" max="7088" width="4.6640625" style="48" customWidth="1"/>
    <col min="7089" max="7089" width="1" style="48" customWidth="1"/>
    <col min="7090" max="7090" width="4.6640625" style="48" customWidth="1"/>
    <col min="7091" max="7091" width="2.5546875" style="48" customWidth="1"/>
    <col min="7092" max="7092" width="4.6640625" style="48" customWidth="1"/>
    <col min="7093" max="7093" width="1" style="48" customWidth="1"/>
    <col min="7094" max="7094" width="4.6640625" style="48" customWidth="1"/>
    <col min="7095" max="7095" width="2.5546875" style="48" customWidth="1"/>
    <col min="7096" max="7096" width="4.6640625" style="48" customWidth="1"/>
    <col min="7097" max="7097" width="1.109375" style="48" customWidth="1"/>
    <col min="7098" max="7098" width="4.6640625" style="48" customWidth="1"/>
    <col min="7099" max="7099" width="2.5546875" style="48" customWidth="1"/>
    <col min="7100" max="7100" width="4.6640625" style="48" customWidth="1"/>
    <col min="7101" max="7101" width="1.109375" style="48" customWidth="1"/>
    <col min="7102" max="7102" width="4.6640625" style="48" customWidth="1"/>
    <col min="7103" max="7103" width="2.5546875" style="48" customWidth="1"/>
    <col min="7104" max="7104" width="4.6640625" style="48" customWidth="1"/>
    <col min="7105" max="7105" width="1" style="48" customWidth="1"/>
    <col min="7106" max="7106" width="4.6640625" style="48" customWidth="1"/>
    <col min="7107" max="7107" width="2.5546875" style="48" customWidth="1"/>
    <col min="7108" max="7108" width="4.6640625" style="48" customWidth="1"/>
    <col min="7109" max="7109" width="1" style="48" customWidth="1"/>
    <col min="7110" max="7110" width="4.6640625" style="48" customWidth="1"/>
    <col min="7111" max="7111" width="2.5546875" style="48" customWidth="1"/>
    <col min="7112" max="7112" width="4.6640625" style="48" customWidth="1"/>
    <col min="7113" max="7113" width="1" style="48" customWidth="1"/>
    <col min="7114" max="7114" width="4.5546875" style="48" customWidth="1"/>
    <col min="7115" max="7115" width="2.5546875" style="48" customWidth="1"/>
    <col min="7116" max="7116" width="4.88671875" style="48" customWidth="1"/>
    <col min="7117" max="7332" width="9.109375" style="48"/>
    <col min="7333" max="7333" width="1.44140625" style="48" customWidth="1"/>
    <col min="7334" max="7334" width="11.5546875" style="48" customWidth="1"/>
    <col min="7335" max="7337" width="0" style="48" hidden="1" customWidth="1"/>
    <col min="7338" max="7338" width="4.6640625" style="48" customWidth="1"/>
    <col min="7339" max="7339" width="2.5546875" style="48" customWidth="1"/>
    <col min="7340" max="7340" width="4.6640625" style="48" customWidth="1"/>
    <col min="7341" max="7341" width="1" style="48" customWidth="1"/>
    <col min="7342" max="7342" width="4.6640625" style="48" customWidth="1"/>
    <col min="7343" max="7343" width="2.5546875" style="48" customWidth="1"/>
    <col min="7344" max="7344" width="4.6640625" style="48" customWidth="1"/>
    <col min="7345" max="7345" width="1" style="48" customWidth="1"/>
    <col min="7346" max="7346" width="4.6640625" style="48" customWidth="1"/>
    <col min="7347" max="7347" width="2.5546875" style="48" customWidth="1"/>
    <col min="7348" max="7348" width="4.6640625" style="48" customWidth="1"/>
    <col min="7349" max="7349" width="1" style="48" customWidth="1"/>
    <col min="7350" max="7350" width="4.6640625" style="48" customWidth="1"/>
    <col min="7351" max="7351" width="2.5546875" style="48" customWidth="1"/>
    <col min="7352" max="7352" width="4.6640625" style="48" customWidth="1"/>
    <col min="7353" max="7353" width="1.109375" style="48" customWidth="1"/>
    <col min="7354" max="7354" width="4.6640625" style="48" customWidth="1"/>
    <col min="7355" max="7355" width="2.5546875" style="48" customWidth="1"/>
    <col min="7356" max="7356" width="4.6640625" style="48" customWidth="1"/>
    <col min="7357" max="7357" width="1.109375" style="48" customWidth="1"/>
    <col min="7358" max="7358" width="4.6640625" style="48" customWidth="1"/>
    <col min="7359" max="7359" width="2.5546875" style="48" customWidth="1"/>
    <col min="7360" max="7360" width="4.6640625" style="48" customWidth="1"/>
    <col min="7361" max="7361" width="1" style="48" customWidth="1"/>
    <col min="7362" max="7362" width="4.6640625" style="48" customWidth="1"/>
    <col min="7363" max="7363" width="2.5546875" style="48" customWidth="1"/>
    <col min="7364" max="7364" width="4.6640625" style="48" customWidth="1"/>
    <col min="7365" max="7365" width="1" style="48" customWidth="1"/>
    <col min="7366" max="7366" width="4.6640625" style="48" customWidth="1"/>
    <col min="7367" max="7367" width="2.5546875" style="48" customWidth="1"/>
    <col min="7368" max="7368" width="4.6640625" style="48" customWidth="1"/>
    <col min="7369" max="7369" width="1" style="48" customWidth="1"/>
    <col min="7370" max="7370" width="4.5546875" style="48" customWidth="1"/>
    <col min="7371" max="7371" width="2.5546875" style="48" customWidth="1"/>
    <col min="7372" max="7372" width="4.88671875" style="48" customWidth="1"/>
    <col min="7373" max="7588" width="9.109375" style="48"/>
    <col min="7589" max="7589" width="1.44140625" style="48" customWidth="1"/>
    <col min="7590" max="7590" width="11.5546875" style="48" customWidth="1"/>
    <col min="7591" max="7593" width="0" style="48" hidden="1" customWidth="1"/>
    <col min="7594" max="7594" width="4.6640625" style="48" customWidth="1"/>
    <col min="7595" max="7595" width="2.5546875" style="48" customWidth="1"/>
    <col min="7596" max="7596" width="4.6640625" style="48" customWidth="1"/>
    <col min="7597" max="7597" width="1" style="48" customWidth="1"/>
    <col min="7598" max="7598" width="4.6640625" style="48" customWidth="1"/>
    <col min="7599" max="7599" width="2.5546875" style="48" customWidth="1"/>
    <col min="7600" max="7600" width="4.6640625" style="48" customWidth="1"/>
    <col min="7601" max="7601" width="1" style="48" customWidth="1"/>
    <col min="7602" max="7602" width="4.6640625" style="48" customWidth="1"/>
    <col min="7603" max="7603" width="2.5546875" style="48" customWidth="1"/>
    <col min="7604" max="7604" width="4.6640625" style="48" customWidth="1"/>
    <col min="7605" max="7605" width="1" style="48" customWidth="1"/>
    <col min="7606" max="7606" width="4.6640625" style="48" customWidth="1"/>
    <col min="7607" max="7607" width="2.5546875" style="48" customWidth="1"/>
    <col min="7608" max="7608" width="4.6640625" style="48" customWidth="1"/>
    <col min="7609" max="7609" width="1.109375" style="48" customWidth="1"/>
    <col min="7610" max="7610" width="4.6640625" style="48" customWidth="1"/>
    <col min="7611" max="7611" width="2.5546875" style="48" customWidth="1"/>
    <col min="7612" max="7612" width="4.6640625" style="48" customWidth="1"/>
    <col min="7613" max="7613" width="1.109375" style="48" customWidth="1"/>
    <col min="7614" max="7614" width="4.6640625" style="48" customWidth="1"/>
    <col min="7615" max="7615" width="2.5546875" style="48" customWidth="1"/>
    <col min="7616" max="7616" width="4.6640625" style="48" customWidth="1"/>
    <col min="7617" max="7617" width="1" style="48" customWidth="1"/>
    <col min="7618" max="7618" width="4.6640625" style="48" customWidth="1"/>
    <col min="7619" max="7619" width="2.5546875" style="48" customWidth="1"/>
    <col min="7620" max="7620" width="4.6640625" style="48" customWidth="1"/>
    <col min="7621" max="7621" width="1" style="48" customWidth="1"/>
    <col min="7622" max="7622" width="4.6640625" style="48" customWidth="1"/>
    <col min="7623" max="7623" width="2.5546875" style="48" customWidth="1"/>
    <col min="7624" max="7624" width="4.6640625" style="48" customWidth="1"/>
    <col min="7625" max="7625" width="1" style="48" customWidth="1"/>
    <col min="7626" max="7626" width="4.5546875" style="48" customWidth="1"/>
    <col min="7627" max="7627" width="2.5546875" style="48" customWidth="1"/>
    <col min="7628" max="7628" width="4.88671875" style="48" customWidth="1"/>
    <col min="7629" max="7844" width="9.109375" style="48"/>
    <col min="7845" max="7845" width="1.44140625" style="48" customWidth="1"/>
    <col min="7846" max="7846" width="11.5546875" style="48" customWidth="1"/>
    <col min="7847" max="7849" width="0" style="48" hidden="1" customWidth="1"/>
    <col min="7850" max="7850" width="4.6640625" style="48" customWidth="1"/>
    <col min="7851" max="7851" width="2.5546875" style="48" customWidth="1"/>
    <col min="7852" max="7852" width="4.6640625" style="48" customWidth="1"/>
    <col min="7853" max="7853" width="1" style="48" customWidth="1"/>
    <col min="7854" max="7854" width="4.6640625" style="48" customWidth="1"/>
    <col min="7855" max="7855" width="2.5546875" style="48" customWidth="1"/>
    <col min="7856" max="7856" width="4.6640625" style="48" customWidth="1"/>
    <col min="7857" max="7857" width="1" style="48" customWidth="1"/>
    <col min="7858" max="7858" width="4.6640625" style="48" customWidth="1"/>
    <col min="7859" max="7859" width="2.5546875" style="48" customWidth="1"/>
    <col min="7860" max="7860" width="4.6640625" style="48" customWidth="1"/>
    <col min="7861" max="7861" width="1" style="48" customWidth="1"/>
    <col min="7862" max="7862" width="4.6640625" style="48" customWidth="1"/>
    <col min="7863" max="7863" width="2.5546875" style="48" customWidth="1"/>
    <col min="7864" max="7864" width="4.6640625" style="48" customWidth="1"/>
    <col min="7865" max="7865" width="1.109375" style="48" customWidth="1"/>
    <col min="7866" max="7866" width="4.6640625" style="48" customWidth="1"/>
    <col min="7867" max="7867" width="2.5546875" style="48" customWidth="1"/>
    <col min="7868" max="7868" width="4.6640625" style="48" customWidth="1"/>
    <col min="7869" max="7869" width="1.109375" style="48" customWidth="1"/>
    <col min="7870" max="7870" width="4.6640625" style="48" customWidth="1"/>
    <col min="7871" max="7871" width="2.5546875" style="48" customWidth="1"/>
    <col min="7872" max="7872" width="4.6640625" style="48" customWidth="1"/>
    <col min="7873" max="7873" width="1" style="48" customWidth="1"/>
    <col min="7874" max="7874" width="4.6640625" style="48" customWidth="1"/>
    <col min="7875" max="7875" width="2.5546875" style="48" customWidth="1"/>
    <col min="7876" max="7876" width="4.6640625" style="48" customWidth="1"/>
    <col min="7877" max="7877" width="1" style="48" customWidth="1"/>
    <col min="7878" max="7878" width="4.6640625" style="48" customWidth="1"/>
    <col min="7879" max="7879" width="2.5546875" style="48" customWidth="1"/>
    <col min="7880" max="7880" width="4.6640625" style="48" customWidth="1"/>
    <col min="7881" max="7881" width="1" style="48" customWidth="1"/>
    <col min="7882" max="7882" width="4.5546875" style="48" customWidth="1"/>
    <col min="7883" max="7883" width="2.5546875" style="48" customWidth="1"/>
    <col min="7884" max="7884" width="4.88671875" style="48" customWidth="1"/>
    <col min="7885" max="8100" width="9.109375" style="48"/>
    <col min="8101" max="8101" width="1.44140625" style="48" customWidth="1"/>
    <col min="8102" max="8102" width="11.5546875" style="48" customWidth="1"/>
    <col min="8103" max="8105" width="0" style="48" hidden="1" customWidth="1"/>
    <col min="8106" max="8106" width="4.6640625" style="48" customWidth="1"/>
    <col min="8107" max="8107" width="2.5546875" style="48" customWidth="1"/>
    <col min="8108" max="8108" width="4.6640625" style="48" customWidth="1"/>
    <col min="8109" max="8109" width="1" style="48" customWidth="1"/>
    <col min="8110" max="8110" width="4.6640625" style="48" customWidth="1"/>
    <col min="8111" max="8111" width="2.5546875" style="48" customWidth="1"/>
    <col min="8112" max="8112" width="4.6640625" style="48" customWidth="1"/>
    <col min="8113" max="8113" width="1" style="48" customWidth="1"/>
    <col min="8114" max="8114" width="4.6640625" style="48" customWidth="1"/>
    <col min="8115" max="8115" width="2.5546875" style="48" customWidth="1"/>
    <col min="8116" max="8116" width="4.6640625" style="48" customWidth="1"/>
    <col min="8117" max="8117" width="1" style="48" customWidth="1"/>
    <col min="8118" max="8118" width="4.6640625" style="48" customWidth="1"/>
    <col min="8119" max="8119" width="2.5546875" style="48" customWidth="1"/>
    <col min="8120" max="8120" width="4.6640625" style="48" customWidth="1"/>
    <col min="8121" max="8121" width="1.109375" style="48" customWidth="1"/>
    <col min="8122" max="8122" width="4.6640625" style="48" customWidth="1"/>
    <col min="8123" max="8123" width="2.5546875" style="48" customWidth="1"/>
    <col min="8124" max="8124" width="4.6640625" style="48" customWidth="1"/>
    <col min="8125" max="8125" width="1.109375" style="48" customWidth="1"/>
    <col min="8126" max="8126" width="4.6640625" style="48" customWidth="1"/>
    <col min="8127" max="8127" width="2.5546875" style="48" customWidth="1"/>
    <col min="8128" max="8128" width="4.6640625" style="48" customWidth="1"/>
    <col min="8129" max="8129" width="1" style="48" customWidth="1"/>
    <col min="8130" max="8130" width="4.6640625" style="48" customWidth="1"/>
    <col min="8131" max="8131" width="2.5546875" style="48" customWidth="1"/>
    <col min="8132" max="8132" width="4.6640625" style="48" customWidth="1"/>
    <col min="8133" max="8133" width="1" style="48" customWidth="1"/>
    <col min="8134" max="8134" width="4.6640625" style="48" customWidth="1"/>
    <col min="8135" max="8135" width="2.5546875" style="48" customWidth="1"/>
    <col min="8136" max="8136" width="4.6640625" style="48" customWidth="1"/>
    <col min="8137" max="8137" width="1" style="48" customWidth="1"/>
    <col min="8138" max="8138" width="4.5546875" style="48" customWidth="1"/>
    <col min="8139" max="8139" width="2.5546875" style="48" customWidth="1"/>
    <col min="8140" max="8140" width="4.88671875" style="48" customWidth="1"/>
    <col min="8141" max="8356" width="9.109375" style="48"/>
    <col min="8357" max="8357" width="1.44140625" style="48" customWidth="1"/>
    <col min="8358" max="8358" width="11.5546875" style="48" customWidth="1"/>
    <col min="8359" max="8361" width="0" style="48" hidden="1" customWidth="1"/>
    <col min="8362" max="8362" width="4.6640625" style="48" customWidth="1"/>
    <col min="8363" max="8363" width="2.5546875" style="48" customWidth="1"/>
    <col min="8364" max="8364" width="4.6640625" style="48" customWidth="1"/>
    <col min="8365" max="8365" width="1" style="48" customWidth="1"/>
    <col min="8366" max="8366" width="4.6640625" style="48" customWidth="1"/>
    <col min="8367" max="8367" width="2.5546875" style="48" customWidth="1"/>
    <col min="8368" max="8368" width="4.6640625" style="48" customWidth="1"/>
    <col min="8369" max="8369" width="1" style="48" customWidth="1"/>
    <col min="8370" max="8370" width="4.6640625" style="48" customWidth="1"/>
    <col min="8371" max="8371" width="2.5546875" style="48" customWidth="1"/>
    <col min="8372" max="8372" width="4.6640625" style="48" customWidth="1"/>
    <col min="8373" max="8373" width="1" style="48" customWidth="1"/>
    <col min="8374" max="8374" width="4.6640625" style="48" customWidth="1"/>
    <col min="8375" max="8375" width="2.5546875" style="48" customWidth="1"/>
    <col min="8376" max="8376" width="4.6640625" style="48" customWidth="1"/>
    <col min="8377" max="8377" width="1.109375" style="48" customWidth="1"/>
    <col min="8378" max="8378" width="4.6640625" style="48" customWidth="1"/>
    <col min="8379" max="8379" width="2.5546875" style="48" customWidth="1"/>
    <col min="8380" max="8380" width="4.6640625" style="48" customWidth="1"/>
    <col min="8381" max="8381" width="1.109375" style="48" customWidth="1"/>
    <col min="8382" max="8382" width="4.6640625" style="48" customWidth="1"/>
    <col min="8383" max="8383" width="2.5546875" style="48" customWidth="1"/>
    <col min="8384" max="8384" width="4.6640625" style="48" customWidth="1"/>
    <col min="8385" max="8385" width="1" style="48" customWidth="1"/>
    <col min="8386" max="8386" width="4.6640625" style="48" customWidth="1"/>
    <col min="8387" max="8387" width="2.5546875" style="48" customWidth="1"/>
    <col min="8388" max="8388" width="4.6640625" style="48" customWidth="1"/>
    <col min="8389" max="8389" width="1" style="48" customWidth="1"/>
    <col min="8390" max="8390" width="4.6640625" style="48" customWidth="1"/>
    <col min="8391" max="8391" width="2.5546875" style="48" customWidth="1"/>
    <col min="8392" max="8392" width="4.6640625" style="48" customWidth="1"/>
    <col min="8393" max="8393" width="1" style="48" customWidth="1"/>
    <col min="8394" max="8394" width="4.5546875" style="48" customWidth="1"/>
    <col min="8395" max="8395" width="2.5546875" style="48" customWidth="1"/>
    <col min="8396" max="8396" width="4.88671875" style="48" customWidth="1"/>
    <col min="8397" max="8612" width="9.109375" style="48"/>
    <col min="8613" max="8613" width="1.44140625" style="48" customWidth="1"/>
    <col min="8614" max="8614" width="11.5546875" style="48" customWidth="1"/>
    <col min="8615" max="8617" width="0" style="48" hidden="1" customWidth="1"/>
    <col min="8618" max="8618" width="4.6640625" style="48" customWidth="1"/>
    <col min="8619" max="8619" width="2.5546875" style="48" customWidth="1"/>
    <col min="8620" max="8620" width="4.6640625" style="48" customWidth="1"/>
    <col min="8621" max="8621" width="1" style="48" customWidth="1"/>
    <col min="8622" max="8622" width="4.6640625" style="48" customWidth="1"/>
    <col min="8623" max="8623" width="2.5546875" style="48" customWidth="1"/>
    <col min="8624" max="8624" width="4.6640625" style="48" customWidth="1"/>
    <col min="8625" max="8625" width="1" style="48" customWidth="1"/>
    <col min="8626" max="8626" width="4.6640625" style="48" customWidth="1"/>
    <col min="8627" max="8627" width="2.5546875" style="48" customWidth="1"/>
    <col min="8628" max="8628" width="4.6640625" style="48" customWidth="1"/>
    <col min="8629" max="8629" width="1" style="48" customWidth="1"/>
    <col min="8630" max="8630" width="4.6640625" style="48" customWidth="1"/>
    <col min="8631" max="8631" width="2.5546875" style="48" customWidth="1"/>
    <col min="8632" max="8632" width="4.6640625" style="48" customWidth="1"/>
    <col min="8633" max="8633" width="1.109375" style="48" customWidth="1"/>
    <col min="8634" max="8634" width="4.6640625" style="48" customWidth="1"/>
    <col min="8635" max="8635" width="2.5546875" style="48" customWidth="1"/>
    <col min="8636" max="8636" width="4.6640625" style="48" customWidth="1"/>
    <col min="8637" max="8637" width="1.109375" style="48" customWidth="1"/>
    <col min="8638" max="8638" width="4.6640625" style="48" customWidth="1"/>
    <col min="8639" max="8639" width="2.5546875" style="48" customWidth="1"/>
    <col min="8640" max="8640" width="4.6640625" style="48" customWidth="1"/>
    <col min="8641" max="8641" width="1" style="48" customWidth="1"/>
    <col min="8642" max="8642" width="4.6640625" style="48" customWidth="1"/>
    <col min="8643" max="8643" width="2.5546875" style="48" customWidth="1"/>
    <col min="8644" max="8644" width="4.6640625" style="48" customWidth="1"/>
    <col min="8645" max="8645" width="1" style="48" customWidth="1"/>
    <col min="8646" max="8646" width="4.6640625" style="48" customWidth="1"/>
    <col min="8647" max="8647" width="2.5546875" style="48" customWidth="1"/>
    <col min="8648" max="8648" width="4.6640625" style="48" customWidth="1"/>
    <col min="8649" max="8649" width="1" style="48" customWidth="1"/>
    <col min="8650" max="8650" width="4.5546875" style="48" customWidth="1"/>
    <col min="8651" max="8651" width="2.5546875" style="48" customWidth="1"/>
    <col min="8652" max="8652" width="4.88671875" style="48" customWidth="1"/>
    <col min="8653" max="8868" width="9.109375" style="48"/>
    <col min="8869" max="8869" width="1.44140625" style="48" customWidth="1"/>
    <col min="8870" max="8870" width="11.5546875" style="48" customWidth="1"/>
    <col min="8871" max="8873" width="0" style="48" hidden="1" customWidth="1"/>
    <col min="8874" max="8874" width="4.6640625" style="48" customWidth="1"/>
    <col min="8875" max="8875" width="2.5546875" style="48" customWidth="1"/>
    <col min="8876" max="8876" width="4.6640625" style="48" customWidth="1"/>
    <col min="8877" max="8877" width="1" style="48" customWidth="1"/>
    <col min="8878" max="8878" width="4.6640625" style="48" customWidth="1"/>
    <col min="8879" max="8879" width="2.5546875" style="48" customWidth="1"/>
    <col min="8880" max="8880" width="4.6640625" style="48" customWidth="1"/>
    <col min="8881" max="8881" width="1" style="48" customWidth="1"/>
    <col min="8882" max="8882" width="4.6640625" style="48" customWidth="1"/>
    <col min="8883" max="8883" width="2.5546875" style="48" customWidth="1"/>
    <col min="8884" max="8884" width="4.6640625" style="48" customWidth="1"/>
    <col min="8885" max="8885" width="1" style="48" customWidth="1"/>
    <col min="8886" max="8886" width="4.6640625" style="48" customWidth="1"/>
    <col min="8887" max="8887" width="2.5546875" style="48" customWidth="1"/>
    <col min="8888" max="8888" width="4.6640625" style="48" customWidth="1"/>
    <col min="8889" max="8889" width="1.109375" style="48" customWidth="1"/>
    <col min="8890" max="8890" width="4.6640625" style="48" customWidth="1"/>
    <col min="8891" max="8891" width="2.5546875" style="48" customWidth="1"/>
    <col min="8892" max="8892" width="4.6640625" style="48" customWidth="1"/>
    <col min="8893" max="8893" width="1.109375" style="48" customWidth="1"/>
    <col min="8894" max="8894" width="4.6640625" style="48" customWidth="1"/>
    <col min="8895" max="8895" width="2.5546875" style="48" customWidth="1"/>
    <col min="8896" max="8896" width="4.6640625" style="48" customWidth="1"/>
    <col min="8897" max="8897" width="1" style="48" customWidth="1"/>
    <col min="8898" max="8898" width="4.6640625" style="48" customWidth="1"/>
    <col min="8899" max="8899" width="2.5546875" style="48" customWidth="1"/>
    <col min="8900" max="8900" width="4.6640625" style="48" customWidth="1"/>
    <col min="8901" max="8901" width="1" style="48" customWidth="1"/>
    <col min="8902" max="8902" width="4.6640625" style="48" customWidth="1"/>
    <col min="8903" max="8903" width="2.5546875" style="48" customWidth="1"/>
    <col min="8904" max="8904" width="4.6640625" style="48" customWidth="1"/>
    <col min="8905" max="8905" width="1" style="48" customWidth="1"/>
    <col min="8906" max="8906" width="4.5546875" style="48" customWidth="1"/>
    <col min="8907" max="8907" width="2.5546875" style="48" customWidth="1"/>
    <col min="8908" max="8908" width="4.88671875" style="48" customWidth="1"/>
    <col min="8909" max="9124" width="9.109375" style="48"/>
    <col min="9125" max="9125" width="1.44140625" style="48" customWidth="1"/>
    <col min="9126" max="9126" width="11.5546875" style="48" customWidth="1"/>
    <col min="9127" max="9129" width="0" style="48" hidden="1" customWidth="1"/>
    <col min="9130" max="9130" width="4.6640625" style="48" customWidth="1"/>
    <col min="9131" max="9131" width="2.5546875" style="48" customWidth="1"/>
    <col min="9132" max="9132" width="4.6640625" style="48" customWidth="1"/>
    <col min="9133" max="9133" width="1" style="48" customWidth="1"/>
    <col min="9134" max="9134" width="4.6640625" style="48" customWidth="1"/>
    <col min="9135" max="9135" width="2.5546875" style="48" customWidth="1"/>
    <col min="9136" max="9136" width="4.6640625" style="48" customWidth="1"/>
    <col min="9137" max="9137" width="1" style="48" customWidth="1"/>
    <col min="9138" max="9138" width="4.6640625" style="48" customWidth="1"/>
    <col min="9139" max="9139" width="2.5546875" style="48" customWidth="1"/>
    <col min="9140" max="9140" width="4.6640625" style="48" customWidth="1"/>
    <col min="9141" max="9141" width="1" style="48" customWidth="1"/>
    <col min="9142" max="9142" width="4.6640625" style="48" customWidth="1"/>
    <col min="9143" max="9143" width="2.5546875" style="48" customWidth="1"/>
    <col min="9144" max="9144" width="4.6640625" style="48" customWidth="1"/>
    <col min="9145" max="9145" width="1.109375" style="48" customWidth="1"/>
    <col min="9146" max="9146" width="4.6640625" style="48" customWidth="1"/>
    <col min="9147" max="9147" width="2.5546875" style="48" customWidth="1"/>
    <col min="9148" max="9148" width="4.6640625" style="48" customWidth="1"/>
    <col min="9149" max="9149" width="1.109375" style="48" customWidth="1"/>
    <col min="9150" max="9150" width="4.6640625" style="48" customWidth="1"/>
    <col min="9151" max="9151" width="2.5546875" style="48" customWidth="1"/>
    <col min="9152" max="9152" width="4.6640625" style="48" customWidth="1"/>
    <col min="9153" max="9153" width="1" style="48" customWidth="1"/>
    <col min="9154" max="9154" width="4.6640625" style="48" customWidth="1"/>
    <col min="9155" max="9155" width="2.5546875" style="48" customWidth="1"/>
    <col min="9156" max="9156" width="4.6640625" style="48" customWidth="1"/>
    <col min="9157" max="9157" width="1" style="48" customWidth="1"/>
    <col min="9158" max="9158" width="4.6640625" style="48" customWidth="1"/>
    <col min="9159" max="9159" width="2.5546875" style="48" customWidth="1"/>
    <col min="9160" max="9160" width="4.6640625" style="48" customWidth="1"/>
    <col min="9161" max="9161" width="1" style="48" customWidth="1"/>
    <col min="9162" max="9162" width="4.5546875" style="48" customWidth="1"/>
    <col min="9163" max="9163" width="2.5546875" style="48" customWidth="1"/>
    <col min="9164" max="9164" width="4.88671875" style="48" customWidth="1"/>
    <col min="9165" max="9380" width="9.109375" style="48"/>
    <col min="9381" max="9381" width="1.44140625" style="48" customWidth="1"/>
    <col min="9382" max="9382" width="11.5546875" style="48" customWidth="1"/>
    <col min="9383" max="9385" width="0" style="48" hidden="1" customWidth="1"/>
    <col min="9386" max="9386" width="4.6640625" style="48" customWidth="1"/>
    <col min="9387" max="9387" width="2.5546875" style="48" customWidth="1"/>
    <col min="9388" max="9388" width="4.6640625" style="48" customWidth="1"/>
    <col min="9389" max="9389" width="1" style="48" customWidth="1"/>
    <col min="9390" max="9390" width="4.6640625" style="48" customWidth="1"/>
    <col min="9391" max="9391" width="2.5546875" style="48" customWidth="1"/>
    <col min="9392" max="9392" width="4.6640625" style="48" customWidth="1"/>
    <col min="9393" max="9393" width="1" style="48" customWidth="1"/>
    <col min="9394" max="9394" width="4.6640625" style="48" customWidth="1"/>
    <col min="9395" max="9395" width="2.5546875" style="48" customWidth="1"/>
    <col min="9396" max="9396" width="4.6640625" style="48" customWidth="1"/>
    <col min="9397" max="9397" width="1" style="48" customWidth="1"/>
    <col min="9398" max="9398" width="4.6640625" style="48" customWidth="1"/>
    <col min="9399" max="9399" width="2.5546875" style="48" customWidth="1"/>
    <col min="9400" max="9400" width="4.6640625" style="48" customWidth="1"/>
    <col min="9401" max="9401" width="1.109375" style="48" customWidth="1"/>
    <col min="9402" max="9402" width="4.6640625" style="48" customWidth="1"/>
    <col min="9403" max="9403" width="2.5546875" style="48" customWidth="1"/>
    <col min="9404" max="9404" width="4.6640625" style="48" customWidth="1"/>
    <col min="9405" max="9405" width="1.109375" style="48" customWidth="1"/>
    <col min="9406" max="9406" width="4.6640625" style="48" customWidth="1"/>
    <col min="9407" max="9407" width="2.5546875" style="48" customWidth="1"/>
    <col min="9408" max="9408" width="4.6640625" style="48" customWidth="1"/>
    <col min="9409" max="9409" width="1" style="48" customWidth="1"/>
    <col min="9410" max="9410" width="4.6640625" style="48" customWidth="1"/>
    <col min="9411" max="9411" width="2.5546875" style="48" customWidth="1"/>
    <col min="9412" max="9412" width="4.6640625" style="48" customWidth="1"/>
    <col min="9413" max="9413" width="1" style="48" customWidth="1"/>
    <col min="9414" max="9414" width="4.6640625" style="48" customWidth="1"/>
    <col min="9415" max="9415" width="2.5546875" style="48" customWidth="1"/>
    <col min="9416" max="9416" width="4.6640625" style="48" customWidth="1"/>
    <col min="9417" max="9417" width="1" style="48" customWidth="1"/>
    <col min="9418" max="9418" width="4.5546875" style="48" customWidth="1"/>
    <col min="9419" max="9419" width="2.5546875" style="48" customWidth="1"/>
    <col min="9420" max="9420" width="4.88671875" style="48" customWidth="1"/>
    <col min="9421" max="9636" width="9.109375" style="48"/>
    <col min="9637" max="9637" width="1.44140625" style="48" customWidth="1"/>
    <col min="9638" max="9638" width="11.5546875" style="48" customWidth="1"/>
    <col min="9639" max="9641" width="0" style="48" hidden="1" customWidth="1"/>
    <col min="9642" max="9642" width="4.6640625" style="48" customWidth="1"/>
    <col min="9643" max="9643" width="2.5546875" style="48" customWidth="1"/>
    <col min="9644" max="9644" width="4.6640625" style="48" customWidth="1"/>
    <col min="9645" max="9645" width="1" style="48" customWidth="1"/>
    <col min="9646" max="9646" width="4.6640625" style="48" customWidth="1"/>
    <col min="9647" max="9647" width="2.5546875" style="48" customWidth="1"/>
    <col min="9648" max="9648" width="4.6640625" style="48" customWidth="1"/>
    <col min="9649" max="9649" width="1" style="48" customWidth="1"/>
    <col min="9650" max="9650" width="4.6640625" style="48" customWidth="1"/>
    <col min="9651" max="9651" width="2.5546875" style="48" customWidth="1"/>
    <col min="9652" max="9652" width="4.6640625" style="48" customWidth="1"/>
    <col min="9653" max="9653" width="1" style="48" customWidth="1"/>
    <col min="9654" max="9654" width="4.6640625" style="48" customWidth="1"/>
    <col min="9655" max="9655" width="2.5546875" style="48" customWidth="1"/>
    <col min="9656" max="9656" width="4.6640625" style="48" customWidth="1"/>
    <col min="9657" max="9657" width="1.109375" style="48" customWidth="1"/>
    <col min="9658" max="9658" width="4.6640625" style="48" customWidth="1"/>
    <col min="9659" max="9659" width="2.5546875" style="48" customWidth="1"/>
    <col min="9660" max="9660" width="4.6640625" style="48" customWidth="1"/>
    <col min="9661" max="9661" width="1.109375" style="48" customWidth="1"/>
    <col min="9662" max="9662" width="4.6640625" style="48" customWidth="1"/>
    <col min="9663" max="9663" width="2.5546875" style="48" customWidth="1"/>
    <col min="9664" max="9664" width="4.6640625" style="48" customWidth="1"/>
    <col min="9665" max="9665" width="1" style="48" customWidth="1"/>
    <col min="9666" max="9666" width="4.6640625" style="48" customWidth="1"/>
    <col min="9667" max="9667" width="2.5546875" style="48" customWidth="1"/>
    <col min="9668" max="9668" width="4.6640625" style="48" customWidth="1"/>
    <col min="9669" max="9669" width="1" style="48" customWidth="1"/>
    <col min="9670" max="9670" width="4.6640625" style="48" customWidth="1"/>
    <col min="9671" max="9671" width="2.5546875" style="48" customWidth="1"/>
    <col min="9672" max="9672" width="4.6640625" style="48" customWidth="1"/>
    <col min="9673" max="9673" width="1" style="48" customWidth="1"/>
    <col min="9674" max="9674" width="4.5546875" style="48" customWidth="1"/>
    <col min="9675" max="9675" width="2.5546875" style="48" customWidth="1"/>
    <col min="9676" max="9676" width="4.88671875" style="48" customWidth="1"/>
    <col min="9677" max="9892" width="9.109375" style="48"/>
    <col min="9893" max="9893" width="1.44140625" style="48" customWidth="1"/>
    <col min="9894" max="9894" width="11.5546875" style="48" customWidth="1"/>
    <col min="9895" max="9897" width="0" style="48" hidden="1" customWidth="1"/>
    <col min="9898" max="9898" width="4.6640625" style="48" customWidth="1"/>
    <col min="9899" max="9899" width="2.5546875" style="48" customWidth="1"/>
    <col min="9900" max="9900" width="4.6640625" style="48" customWidth="1"/>
    <col min="9901" max="9901" width="1" style="48" customWidth="1"/>
    <col min="9902" max="9902" width="4.6640625" style="48" customWidth="1"/>
    <col min="9903" max="9903" width="2.5546875" style="48" customWidth="1"/>
    <col min="9904" max="9904" width="4.6640625" style="48" customWidth="1"/>
    <col min="9905" max="9905" width="1" style="48" customWidth="1"/>
    <col min="9906" max="9906" width="4.6640625" style="48" customWidth="1"/>
    <col min="9907" max="9907" width="2.5546875" style="48" customWidth="1"/>
    <col min="9908" max="9908" width="4.6640625" style="48" customWidth="1"/>
    <col min="9909" max="9909" width="1" style="48" customWidth="1"/>
    <col min="9910" max="9910" width="4.6640625" style="48" customWidth="1"/>
    <col min="9911" max="9911" width="2.5546875" style="48" customWidth="1"/>
    <col min="9912" max="9912" width="4.6640625" style="48" customWidth="1"/>
    <col min="9913" max="9913" width="1.109375" style="48" customWidth="1"/>
    <col min="9914" max="9914" width="4.6640625" style="48" customWidth="1"/>
    <col min="9915" max="9915" width="2.5546875" style="48" customWidth="1"/>
    <col min="9916" max="9916" width="4.6640625" style="48" customWidth="1"/>
    <col min="9917" max="9917" width="1.109375" style="48" customWidth="1"/>
    <col min="9918" max="9918" width="4.6640625" style="48" customWidth="1"/>
    <col min="9919" max="9919" width="2.5546875" style="48" customWidth="1"/>
    <col min="9920" max="9920" width="4.6640625" style="48" customWidth="1"/>
    <col min="9921" max="9921" width="1" style="48" customWidth="1"/>
    <col min="9922" max="9922" width="4.6640625" style="48" customWidth="1"/>
    <col min="9923" max="9923" width="2.5546875" style="48" customWidth="1"/>
    <col min="9924" max="9924" width="4.6640625" style="48" customWidth="1"/>
    <col min="9925" max="9925" width="1" style="48" customWidth="1"/>
    <col min="9926" max="9926" width="4.6640625" style="48" customWidth="1"/>
    <col min="9927" max="9927" width="2.5546875" style="48" customWidth="1"/>
    <col min="9928" max="9928" width="4.6640625" style="48" customWidth="1"/>
    <col min="9929" max="9929" width="1" style="48" customWidth="1"/>
    <col min="9930" max="9930" width="4.5546875" style="48" customWidth="1"/>
    <col min="9931" max="9931" width="2.5546875" style="48" customWidth="1"/>
    <col min="9932" max="9932" width="4.88671875" style="48" customWidth="1"/>
    <col min="9933" max="10148" width="9.109375" style="48"/>
    <col min="10149" max="10149" width="1.44140625" style="48" customWidth="1"/>
    <col min="10150" max="10150" width="11.5546875" style="48" customWidth="1"/>
    <col min="10151" max="10153" width="0" style="48" hidden="1" customWidth="1"/>
    <col min="10154" max="10154" width="4.6640625" style="48" customWidth="1"/>
    <col min="10155" max="10155" width="2.5546875" style="48" customWidth="1"/>
    <col min="10156" max="10156" width="4.6640625" style="48" customWidth="1"/>
    <col min="10157" max="10157" width="1" style="48" customWidth="1"/>
    <col min="10158" max="10158" width="4.6640625" style="48" customWidth="1"/>
    <col min="10159" max="10159" width="2.5546875" style="48" customWidth="1"/>
    <col min="10160" max="10160" width="4.6640625" style="48" customWidth="1"/>
    <col min="10161" max="10161" width="1" style="48" customWidth="1"/>
    <col min="10162" max="10162" width="4.6640625" style="48" customWidth="1"/>
    <col min="10163" max="10163" width="2.5546875" style="48" customWidth="1"/>
    <col min="10164" max="10164" width="4.6640625" style="48" customWidth="1"/>
    <col min="10165" max="10165" width="1" style="48" customWidth="1"/>
    <col min="10166" max="10166" width="4.6640625" style="48" customWidth="1"/>
    <col min="10167" max="10167" width="2.5546875" style="48" customWidth="1"/>
    <col min="10168" max="10168" width="4.6640625" style="48" customWidth="1"/>
    <col min="10169" max="10169" width="1.109375" style="48" customWidth="1"/>
    <col min="10170" max="10170" width="4.6640625" style="48" customWidth="1"/>
    <col min="10171" max="10171" width="2.5546875" style="48" customWidth="1"/>
    <col min="10172" max="10172" width="4.6640625" style="48" customWidth="1"/>
    <col min="10173" max="10173" width="1.109375" style="48" customWidth="1"/>
    <col min="10174" max="10174" width="4.6640625" style="48" customWidth="1"/>
    <col min="10175" max="10175" width="2.5546875" style="48" customWidth="1"/>
    <col min="10176" max="10176" width="4.6640625" style="48" customWidth="1"/>
    <col min="10177" max="10177" width="1" style="48" customWidth="1"/>
    <col min="10178" max="10178" width="4.6640625" style="48" customWidth="1"/>
    <col min="10179" max="10179" width="2.5546875" style="48" customWidth="1"/>
    <col min="10180" max="10180" width="4.6640625" style="48" customWidth="1"/>
    <col min="10181" max="10181" width="1" style="48" customWidth="1"/>
    <col min="10182" max="10182" width="4.6640625" style="48" customWidth="1"/>
    <col min="10183" max="10183" width="2.5546875" style="48" customWidth="1"/>
    <col min="10184" max="10184" width="4.6640625" style="48" customWidth="1"/>
    <col min="10185" max="10185" width="1" style="48" customWidth="1"/>
    <col min="10186" max="10186" width="4.5546875" style="48" customWidth="1"/>
    <col min="10187" max="10187" width="2.5546875" style="48" customWidth="1"/>
    <col min="10188" max="10188" width="4.88671875" style="48" customWidth="1"/>
    <col min="10189" max="10404" width="9.109375" style="48"/>
    <col min="10405" max="10405" width="1.44140625" style="48" customWidth="1"/>
    <col min="10406" max="10406" width="11.5546875" style="48" customWidth="1"/>
    <col min="10407" max="10409" width="0" style="48" hidden="1" customWidth="1"/>
    <col min="10410" max="10410" width="4.6640625" style="48" customWidth="1"/>
    <col min="10411" max="10411" width="2.5546875" style="48" customWidth="1"/>
    <col min="10412" max="10412" width="4.6640625" style="48" customWidth="1"/>
    <col min="10413" max="10413" width="1" style="48" customWidth="1"/>
    <col min="10414" max="10414" width="4.6640625" style="48" customWidth="1"/>
    <col min="10415" max="10415" width="2.5546875" style="48" customWidth="1"/>
    <col min="10416" max="10416" width="4.6640625" style="48" customWidth="1"/>
    <col min="10417" max="10417" width="1" style="48" customWidth="1"/>
    <col min="10418" max="10418" width="4.6640625" style="48" customWidth="1"/>
    <col min="10419" max="10419" width="2.5546875" style="48" customWidth="1"/>
    <col min="10420" max="10420" width="4.6640625" style="48" customWidth="1"/>
    <col min="10421" max="10421" width="1" style="48" customWidth="1"/>
    <col min="10422" max="10422" width="4.6640625" style="48" customWidth="1"/>
    <col min="10423" max="10423" width="2.5546875" style="48" customWidth="1"/>
    <col min="10424" max="10424" width="4.6640625" style="48" customWidth="1"/>
    <col min="10425" max="10425" width="1.109375" style="48" customWidth="1"/>
    <col min="10426" max="10426" width="4.6640625" style="48" customWidth="1"/>
    <col min="10427" max="10427" width="2.5546875" style="48" customWidth="1"/>
    <col min="10428" max="10428" width="4.6640625" style="48" customWidth="1"/>
    <col min="10429" max="10429" width="1.109375" style="48" customWidth="1"/>
    <col min="10430" max="10430" width="4.6640625" style="48" customWidth="1"/>
    <col min="10431" max="10431" width="2.5546875" style="48" customWidth="1"/>
    <col min="10432" max="10432" width="4.6640625" style="48" customWidth="1"/>
    <col min="10433" max="10433" width="1" style="48" customWidth="1"/>
    <col min="10434" max="10434" width="4.6640625" style="48" customWidth="1"/>
    <col min="10435" max="10435" width="2.5546875" style="48" customWidth="1"/>
    <col min="10436" max="10436" width="4.6640625" style="48" customWidth="1"/>
    <col min="10437" max="10437" width="1" style="48" customWidth="1"/>
    <col min="10438" max="10438" width="4.6640625" style="48" customWidth="1"/>
    <col min="10439" max="10439" width="2.5546875" style="48" customWidth="1"/>
    <col min="10440" max="10440" width="4.6640625" style="48" customWidth="1"/>
    <col min="10441" max="10441" width="1" style="48" customWidth="1"/>
    <col min="10442" max="10442" width="4.5546875" style="48" customWidth="1"/>
    <col min="10443" max="10443" width="2.5546875" style="48" customWidth="1"/>
    <col min="10444" max="10444" width="4.88671875" style="48" customWidth="1"/>
    <col min="10445" max="10660" width="9.109375" style="48"/>
    <col min="10661" max="10661" width="1.44140625" style="48" customWidth="1"/>
    <col min="10662" max="10662" width="11.5546875" style="48" customWidth="1"/>
    <col min="10663" max="10665" width="0" style="48" hidden="1" customWidth="1"/>
    <col min="10666" max="10666" width="4.6640625" style="48" customWidth="1"/>
    <col min="10667" max="10667" width="2.5546875" style="48" customWidth="1"/>
    <col min="10668" max="10668" width="4.6640625" style="48" customWidth="1"/>
    <col min="10669" max="10669" width="1" style="48" customWidth="1"/>
    <col min="10670" max="10670" width="4.6640625" style="48" customWidth="1"/>
    <col min="10671" max="10671" width="2.5546875" style="48" customWidth="1"/>
    <col min="10672" max="10672" width="4.6640625" style="48" customWidth="1"/>
    <col min="10673" max="10673" width="1" style="48" customWidth="1"/>
    <col min="10674" max="10674" width="4.6640625" style="48" customWidth="1"/>
    <col min="10675" max="10675" width="2.5546875" style="48" customWidth="1"/>
    <col min="10676" max="10676" width="4.6640625" style="48" customWidth="1"/>
    <col min="10677" max="10677" width="1" style="48" customWidth="1"/>
    <col min="10678" max="10678" width="4.6640625" style="48" customWidth="1"/>
    <col min="10679" max="10679" width="2.5546875" style="48" customWidth="1"/>
    <col min="10680" max="10680" width="4.6640625" style="48" customWidth="1"/>
    <col min="10681" max="10681" width="1.109375" style="48" customWidth="1"/>
    <col min="10682" max="10682" width="4.6640625" style="48" customWidth="1"/>
    <col min="10683" max="10683" width="2.5546875" style="48" customWidth="1"/>
    <col min="10684" max="10684" width="4.6640625" style="48" customWidth="1"/>
    <col min="10685" max="10685" width="1.109375" style="48" customWidth="1"/>
    <col min="10686" max="10686" width="4.6640625" style="48" customWidth="1"/>
    <col min="10687" max="10687" width="2.5546875" style="48" customWidth="1"/>
    <col min="10688" max="10688" width="4.6640625" style="48" customWidth="1"/>
    <col min="10689" max="10689" width="1" style="48" customWidth="1"/>
    <col min="10690" max="10690" width="4.6640625" style="48" customWidth="1"/>
    <col min="10691" max="10691" width="2.5546875" style="48" customWidth="1"/>
    <col min="10692" max="10692" width="4.6640625" style="48" customWidth="1"/>
    <col min="10693" max="10693" width="1" style="48" customWidth="1"/>
    <col min="10694" max="10694" width="4.6640625" style="48" customWidth="1"/>
    <col min="10695" max="10695" width="2.5546875" style="48" customWidth="1"/>
    <col min="10696" max="10696" width="4.6640625" style="48" customWidth="1"/>
    <col min="10697" max="10697" width="1" style="48" customWidth="1"/>
    <col min="10698" max="10698" width="4.5546875" style="48" customWidth="1"/>
    <col min="10699" max="10699" width="2.5546875" style="48" customWidth="1"/>
    <col min="10700" max="10700" width="4.88671875" style="48" customWidth="1"/>
    <col min="10701" max="10916" width="9.109375" style="48"/>
    <col min="10917" max="10917" width="1.44140625" style="48" customWidth="1"/>
    <col min="10918" max="10918" width="11.5546875" style="48" customWidth="1"/>
    <col min="10919" max="10921" width="0" style="48" hidden="1" customWidth="1"/>
    <col min="10922" max="10922" width="4.6640625" style="48" customWidth="1"/>
    <col min="10923" max="10923" width="2.5546875" style="48" customWidth="1"/>
    <col min="10924" max="10924" width="4.6640625" style="48" customWidth="1"/>
    <col min="10925" max="10925" width="1" style="48" customWidth="1"/>
    <col min="10926" max="10926" width="4.6640625" style="48" customWidth="1"/>
    <col min="10927" max="10927" width="2.5546875" style="48" customWidth="1"/>
    <col min="10928" max="10928" width="4.6640625" style="48" customWidth="1"/>
    <col min="10929" max="10929" width="1" style="48" customWidth="1"/>
    <col min="10930" max="10930" width="4.6640625" style="48" customWidth="1"/>
    <col min="10931" max="10931" width="2.5546875" style="48" customWidth="1"/>
    <col min="10932" max="10932" width="4.6640625" style="48" customWidth="1"/>
    <col min="10933" max="10933" width="1" style="48" customWidth="1"/>
    <col min="10934" max="10934" width="4.6640625" style="48" customWidth="1"/>
    <col min="10935" max="10935" width="2.5546875" style="48" customWidth="1"/>
    <col min="10936" max="10936" width="4.6640625" style="48" customWidth="1"/>
    <col min="10937" max="10937" width="1.109375" style="48" customWidth="1"/>
    <col min="10938" max="10938" width="4.6640625" style="48" customWidth="1"/>
    <col min="10939" max="10939" width="2.5546875" style="48" customWidth="1"/>
    <col min="10940" max="10940" width="4.6640625" style="48" customWidth="1"/>
    <col min="10941" max="10941" width="1.109375" style="48" customWidth="1"/>
    <col min="10942" max="10942" width="4.6640625" style="48" customWidth="1"/>
    <col min="10943" max="10943" width="2.5546875" style="48" customWidth="1"/>
    <col min="10944" max="10944" width="4.6640625" style="48" customWidth="1"/>
    <col min="10945" max="10945" width="1" style="48" customWidth="1"/>
    <col min="10946" max="10946" width="4.6640625" style="48" customWidth="1"/>
    <col min="10947" max="10947" width="2.5546875" style="48" customWidth="1"/>
    <col min="10948" max="10948" width="4.6640625" style="48" customWidth="1"/>
    <col min="10949" max="10949" width="1" style="48" customWidth="1"/>
    <col min="10950" max="10950" width="4.6640625" style="48" customWidth="1"/>
    <col min="10951" max="10951" width="2.5546875" style="48" customWidth="1"/>
    <col min="10952" max="10952" width="4.6640625" style="48" customWidth="1"/>
    <col min="10953" max="10953" width="1" style="48" customWidth="1"/>
    <col min="10954" max="10954" width="4.5546875" style="48" customWidth="1"/>
    <col min="10955" max="10955" width="2.5546875" style="48" customWidth="1"/>
    <col min="10956" max="10956" width="4.88671875" style="48" customWidth="1"/>
    <col min="10957" max="11172" width="9.109375" style="48"/>
    <col min="11173" max="11173" width="1.44140625" style="48" customWidth="1"/>
    <col min="11174" max="11174" width="11.5546875" style="48" customWidth="1"/>
    <col min="11175" max="11177" width="0" style="48" hidden="1" customWidth="1"/>
    <col min="11178" max="11178" width="4.6640625" style="48" customWidth="1"/>
    <col min="11179" max="11179" width="2.5546875" style="48" customWidth="1"/>
    <col min="11180" max="11180" width="4.6640625" style="48" customWidth="1"/>
    <col min="11181" max="11181" width="1" style="48" customWidth="1"/>
    <col min="11182" max="11182" width="4.6640625" style="48" customWidth="1"/>
    <col min="11183" max="11183" width="2.5546875" style="48" customWidth="1"/>
    <col min="11184" max="11184" width="4.6640625" style="48" customWidth="1"/>
    <col min="11185" max="11185" width="1" style="48" customWidth="1"/>
    <col min="11186" max="11186" width="4.6640625" style="48" customWidth="1"/>
    <col min="11187" max="11187" width="2.5546875" style="48" customWidth="1"/>
    <col min="11188" max="11188" width="4.6640625" style="48" customWidth="1"/>
    <col min="11189" max="11189" width="1" style="48" customWidth="1"/>
    <col min="11190" max="11190" width="4.6640625" style="48" customWidth="1"/>
    <col min="11191" max="11191" width="2.5546875" style="48" customWidth="1"/>
    <col min="11192" max="11192" width="4.6640625" style="48" customWidth="1"/>
    <col min="11193" max="11193" width="1.109375" style="48" customWidth="1"/>
    <col min="11194" max="11194" width="4.6640625" style="48" customWidth="1"/>
    <col min="11195" max="11195" width="2.5546875" style="48" customWidth="1"/>
    <col min="11196" max="11196" width="4.6640625" style="48" customWidth="1"/>
    <col min="11197" max="11197" width="1.109375" style="48" customWidth="1"/>
    <col min="11198" max="11198" width="4.6640625" style="48" customWidth="1"/>
    <col min="11199" max="11199" width="2.5546875" style="48" customWidth="1"/>
    <col min="11200" max="11200" width="4.6640625" style="48" customWidth="1"/>
    <col min="11201" max="11201" width="1" style="48" customWidth="1"/>
    <col min="11202" max="11202" width="4.6640625" style="48" customWidth="1"/>
    <col min="11203" max="11203" width="2.5546875" style="48" customWidth="1"/>
    <col min="11204" max="11204" width="4.6640625" style="48" customWidth="1"/>
    <col min="11205" max="11205" width="1" style="48" customWidth="1"/>
    <col min="11206" max="11206" width="4.6640625" style="48" customWidth="1"/>
    <col min="11207" max="11207" width="2.5546875" style="48" customWidth="1"/>
    <col min="11208" max="11208" width="4.6640625" style="48" customWidth="1"/>
    <col min="11209" max="11209" width="1" style="48" customWidth="1"/>
    <col min="11210" max="11210" width="4.5546875" style="48" customWidth="1"/>
    <col min="11211" max="11211" width="2.5546875" style="48" customWidth="1"/>
    <col min="11212" max="11212" width="4.88671875" style="48" customWidth="1"/>
    <col min="11213" max="11428" width="9.109375" style="48"/>
    <col min="11429" max="11429" width="1.44140625" style="48" customWidth="1"/>
    <col min="11430" max="11430" width="11.5546875" style="48" customWidth="1"/>
    <col min="11431" max="11433" width="0" style="48" hidden="1" customWidth="1"/>
    <col min="11434" max="11434" width="4.6640625" style="48" customWidth="1"/>
    <col min="11435" max="11435" width="2.5546875" style="48" customWidth="1"/>
    <col min="11436" max="11436" width="4.6640625" style="48" customWidth="1"/>
    <col min="11437" max="11437" width="1" style="48" customWidth="1"/>
    <col min="11438" max="11438" width="4.6640625" style="48" customWidth="1"/>
    <col min="11439" max="11439" width="2.5546875" style="48" customWidth="1"/>
    <col min="11440" max="11440" width="4.6640625" style="48" customWidth="1"/>
    <col min="11441" max="11441" width="1" style="48" customWidth="1"/>
    <col min="11442" max="11442" width="4.6640625" style="48" customWidth="1"/>
    <col min="11443" max="11443" width="2.5546875" style="48" customWidth="1"/>
    <col min="11444" max="11444" width="4.6640625" style="48" customWidth="1"/>
    <col min="11445" max="11445" width="1" style="48" customWidth="1"/>
    <col min="11446" max="11446" width="4.6640625" style="48" customWidth="1"/>
    <col min="11447" max="11447" width="2.5546875" style="48" customWidth="1"/>
    <col min="11448" max="11448" width="4.6640625" style="48" customWidth="1"/>
    <col min="11449" max="11449" width="1.109375" style="48" customWidth="1"/>
    <col min="11450" max="11450" width="4.6640625" style="48" customWidth="1"/>
    <col min="11451" max="11451" width="2.5546875" style="48" customWidth="1"/>
    <col min="11452" max="11452" width="4.6640625" style="48" customWidth="1"/>
    <col min="11453" max="11453" width="1.109375" style="48" customWidth="1"/>
    <col min="11454" max="11454" width="4.6640625" style="48" customWidth="1"/>
    <col min="11455" max="11455" width="2.5546875" style="48" customWidth="1"/>
    <col min="11456" max="11456" width="4.6640625" style="48" customWidth="1"/>
    <col min="11457" max="11457" width="1" style="48" customWidth="1"/>
    <col min="11458" max="11458" width="4.6640625" style="48" customWidth="1"/>
    <col min="11459" max="11459" width="2.5546875" style="48" customWidth="1"/>
    <col min="11460" max="11460" width="4.6640625" style="48" customWidth="1"/>
    <col min="11461" max="11461" width="1" style="48" customWidth="1"/>
    <col min="11462" max="11462" width="4.6640625" style="48" customWidth="1"/>
    <col min="11463" max="11463" width="2.5546875" style="48" customWidth="1"/>
    <col min="11464" max="11464" width="4.6640625" style="48" customWidth="1"/>
    <col min="11465" max="11465" width="1" style="48" customWidth="1"/>
    <col min="11466" max="11466" width="4.5546875" style="48" customWidth="1"/>
    <col min="11467" max="11467" width="2.5546875" style="48" customWidth="1"/>
    <col min="11468" max="11468" width="4.88671875" style="48" customWidth="1"/>
    <col min="11469" max="11684" width="9.109375" style="48"/>
    <col min="11685" max="11685" width="1.44140625" style="48" customWidth="1"/>
    <col min="11686" max="11686" width="11.5546875" style="48" customWidth="1"/>
    <col min="11687" max="11689" width="0" style="48" hidden="1" customWidth="1"/>
    <col min="11690" max="11690" width="4.6640625" style="48" customWidth="1"/>
    <col min="11691" max="11691" width="2.5546875" style="48" customWidth="1"/>
    <col min="11692" max="11692" width="4.6640625" style="48" customWidth="1"/>
    <col min="11693" max="11693" width="1" style="48" customWidth="1"/>
    <col min="11694" max="11694" width="4.6640625" style="48" customWidth="1"/>
    <col min="11695" max="11695" width="2.5546875" style="48" customWidth="1"/>
    <col min="11696" max="11696" width="4.6640625" style="48" customWidth="1"/>
    <col min="11697" max="11697" width="1" style="48" customWidth="1"/>
    <col min="11698" max="11698" width="4.6640625" style="48" customWidth="1"/>
    <col min="11699" max="11699" width="2.5546875" style="48" customWidth="1"/>
    <col min="11700" max="11700" width="4.6640625" style="48" customWidth="1"/>
    <col min="11701" max="11701" width="1" style="48" customWidth="1"/>
    <col min="11702" max="11702" width="4.6640625" style="48" customWidth="1"/>
    <col min="11703" max="11703" width="2.5546875" style="48" customWidth="1"/>
    <col min="11704" max="11704" width="4.6640625" style="48" customWidth="1"/>
    <col min="11705" max="11705" width="1.109375" style="48" customWidth="1"/>
    <col min="11706" max="11706" width="4.6640625" style="48" customWidth="1"/>
    <col min="11707" max="11707" width="2.5546875" style="48" customWidth="1"/>
    <col min="11708" max="11708" width="4.6640625" style="48" customWidth="1"/>
    <col min="11709" max="11709" width="1.109375" style="48" customWidth="1"/>
    <col min="11710" max="11710" width="4.6640625" style="48" customWidth="1"/>
    <col min="11711" max="11711" width="2.5546875" style="48" customWidth="1"/>
    <col min="11712" max="11712" width="4.6640625" style="48" customWidth="1"/>
    <col min="11713" max="11713" width="1" style="48" customWidth="1"/>
    <col min="11714" max="11714" width="4.6640625" style="48" customWidth="1"/>
    <col min="11715" max="11715" width="2.5546875" style="48" customWidth="1"/>
    <col min="11716" max="11716" width="4.6640625" style="48" customWidth="1"/>
    <col min="11717" max="11717" width="1" style="48" customWidth="1"/>
    <col min="11718" max="11718" width="4.6640625" style="48" customWidth="1"/>
    <col min="11719" max="11719" width="2.5546875" style="48" customWidth="1"/>
    <col min="11720" max="11720" width="4.6640625" style="48" customWidth="1"/>
    <col min="11721" max="11721" width="1" style="48" customWidth="1"/>
    <col min="11722" max="11722" width="4.5546875" style="48" customWidth="1"/>
    <col min="11723" max="11723" width="2.5546875" style="48" customWidth="1"/>
    <col min="11724" max="11724" width="4.88671875" style="48" customWidth="1"/>
    <col min="11725" max="11940" width="9.109375" style="48"/>
    <col min="11941" max="11941" width="1.44140625" style="48" customWidth="1"/>
    <col min="11942" max="11942" width="11.5546875" style="48" customWidth="1"/>
    <col min="11943" max="11945" width="0" style="48" hidden="1" customWidth="1"/>
    <col min="11946" max="11946" width="4.6640625" style="48" customWidth="1"/>
    <col min="11947" max="11947" width="2.5546875" style="48" customWidth="1"/>
    <col min="11948" max="11948" width="4.6640625" style="48" customWidth="1"/>
    <col min="11949" max="11949" width="1" style="48" customWidth="1"/>
    <col min="11950" max="11950" width="4.6640625" style="48" customWidth="1"/>
    <col min="11951" max="11951" width="2.5546875" style="48" customWidth="1"/>
    <col min="11952" max="11952" width="4.6640625" style="48" customWidth="1"/>
    <col min="11953" max="11953" width="1" style="48" customWidth="1"/>
    <col min="11954" max="11954" width="4.6640625" style="48" customWidth="1"/>
    <col min="11955" max="11955" width="2.5546875" style="48" customWidth="1"/>
    <col min="11956" max="11956" width="4.6640625" style="48" customWidth="1"/>
    <col min="11957" max="11957" width="1" style="48" customWidth="1"/>
    <col min="11958" max="11958" width="4.6640625" style="48" customWidth="1"/>
    <col min="11959" max="11959" width="2.5546875" style="48" customWidth="1"/>
    <col min="11960" max="11960" width="4.6640625" style="48" customWidth="1"/>
    <col min="11961" max="11961" width="1.109375" style="48" customWidth="1"/>
    <col min="11962" max="11962" width="4.6640625" style="48" customWidth="1"/>
    <col min="11963" max="11963" width="2.5546875" style="48" customWidth="1"/>
    <col min="11964" max="11964" width="4.6640625" style="48" customWidth="1"/>
    <col min="11965" max="11965" width="1.109375" style="48" customWidth="1"/>
    <col min="11966" max="11966" width="4.6640625" style="48" customWidth="1"/>
    <col min="11967" max="11967" width="2.5546875" style="48" customWidth="1"/>
    <col min="11968" max="11968" width="4.6640625" style="48" customWidth="1"/>
    <col min="11969" max="11969" width="1" style="48" customWidth="1"/>
    <col min="11970" max="11970" width="4.6640625" style="48" customWidth="1"/>
    <col min="11971" max="11971" width="2.5546875" style="48" customWidth="1"/>
    <col min="11972" max="11972" width="4.6640625" style="48" customWidth="1"/>
    <col min="11973" max="11973" width="1" style="48" customWidth="1"/>
    <col min="11974" max="11974" width="4.6640625" style="48" customWidth="1"/>
    <col min="11975" max="11975" width="2.5546875" style="48" customWidth="1"/>
    <col min="11976" max="11976" width="4.6640625" style="48" customWidth="1"/>
    <col min="11977" max="11977" width="1" style="48" customWidth="1"/>
    <col min="11978" max="11978" width="4.5546875" style="48" customWidth="1"/>
    <col min="11979" max="11979" width="2.5546875" style="48" customWidth="1"/>
    <col min="11980" max="11980" width="4.88671875" style="48" customWidth="1"/>
    <col min="11981" max="12196" width="9.109375" style="48"/>
    <col min="12197" max="12197" width="1.44140625" style="48" customWidth="1"/>
    <col min="12198" max="12198" width="11.5546875" style="48" customWidth="1"/>
    <col min="12199" max="12201" width="0" style="48" hidden="1" customWidth="1"/>
    <col min="12202" max="12202" width="4.6640625" style="48" customWidth="1"/>
    <col min="12203" max="12203" width="2.5546875" style="48" customWidth="1"/>
    <col min="12204" max="12204" width="4.6640625" style="48" customWidth="1"/>
    <col min="12205" max="12205" width="1" style="48" customWidth="1"/>
    <col min="12206" max="12206" width="4.6640625" style="48" customWidth="1"/>
    <col min="12207" max="12207" width="2.5546875" style="48" customWidth="1"/>
    <col min="12208" max="12208" width="4.6640625" style="48" customWidth="1"/>
    <col min="12209" max="12209" width="1" style="48" customWidth="1"/>
    <col min="12210" max="12210" width="4.6640625" style="48" customWidth="1"/>
    <col min="12211" max="12211" width="2.5546875" style="48" customWidth="1"/>
    <col min="12212" max="12212" width="4.6640625" style="48" customWidth="1"/>
    <col min="12213" max="12213" width="1" style="48" customWidth="1"/>
    <col min="12214" max="12214" width="4.6640625" style="48" customWidth="1"/>
    <col min="12215" max="12215" width="2.5546875" style="48" customWidth="1"/>
    <col min="12216" max="12216" width="4.6640625" style="48" customWidth="1"/>
    <col min="12217" max="12217" width="1.109375" style="48" customWidth="1"/>
    <col min="12218" max="12218" width="4.6640625" style="48" customWidth="1"/>
    <col min="12219" max="12219" width="2.5546875" style="48" customWidth="1"/>
    <col min="12220" max="12220" width="4.6640625" style="48" customWidth="1"/>
    <col min="12221" max="12221" width="1.109375" style="48" customWidth="1"/>
    <col min="12222" max="12222" width="4.6640625" style="48" customWidth="1"/>
    <col min="12223" max="12223" width="2.5546875" style="48" customWidth="1"/>
    <col min="12224" max="12224" width="4.6640625" style="48" customWidth="1"/>
    <col min="12225" max="12225" width="1" style="48" customWidth="1"/>
    <col min="12226" max="12226" width="4.6640625" style="48" customWidth="1"/>
    <col min="12227" max="12227" width="2.5546875" style="48" customWidth="1"/>
    <col min="12228" max="12228" width="4.6640625" style="48" customWidth="1"/>
    <col min="12229" max="12229" width="1" style="48" customWidth="1"/>
    <col min="12230" max="12230" width="4.6640625" style="48" customWidth="1"/>
    <col min="12231" max="12231" width="2.5546875" style="48" customWidth="1"/>
    <col min="12232" max="12232" width="4.6640625" style="48" customWidth="1"/>
    <col min="12233" max="12233" width="1" style="48" customWidth="1"/>
    <col min="12234" max="12234" width="4.5546875" style="48" customWidth="1"/>
    <col min="12235" max="12235" width="2.5546875" style="48" customWidth="1"/>
    <col min="12236" max="12236" width="4.88671875" style="48" customWidth="1"/>
    <col min="12237" max="12452" width="9.109375" style="48"/>
    <col min="12453" max="12453" width="1.44140625" style="48" customWidth="1"/>
    <col min="12454" max="12454" width="11.5546875" style="48" customWidth="1"/>
    <col min="12455" max="12457" width="0" style="48" hidden="1" customWidth="1"/>
    <col min="12458" max="12458" width="4.6640625" style="48" customWidth="1"/>
    <col min="12459" max="12459" width="2.5546875" style="48" customWidth="1"/>
    <col min="12460" max="12460" width="4.6640625" style="48" customWidth="1"/>
    <col min="12461" max="12461" width="1" style="48" customWidth="1"/>
    <col min="12462" max="12462" width="4.6640625" style="48" customWidth="1"/>
    <col min="12463" max="12463" width="2.5546875" style="48" customWidth="1"/>
    <col min="12464" max="12464" width="4.6640625" style="48" customWidth="1"/>
    <col min="12465" max="12465" width="1" style="48" customWidth="1"/>
    <col min="12466" max="12466" width="4.6640625" style="48" customWidth="1"/>
    <col min="12467" max="12467" width="2.5546875" style="48" customWidth="1"/>
    <col min="12468" max="12468" width="4.6640625" style="48" customWidth="1"/>
    <col min="12469" max="12469" width="1" style="48" customWidth="1"/>
    <col min="12470" max="12470" width="4.6640625" style="48" customWidth="1"/>
    <col min="12471" max="12471" width="2.5546875" style="48" customWidth="1"/>
    <col min="12472" max="12472" width="4.6640625" style="48" customWidth="1"/>
    <col min="12473" max="12473" width="1.109375" style="48" customWidth="1"/>
    <col min="12474" max="12474" width="4.6640625" style="48" customWidth="1"/>
    <col min="12475" max="12475" width="2.5546875" style="48" customWidth="1"/>
    <col min="12476" max="12476" width="4.6640625" style="48" customWidth="1"/>
    <col min="12477" max="12477" width="1.109375" style="48" customWidth="1"/>
    <col min="12478" max="12478" width="4.6640625" style="48" customWidth="1"/>
    <col min="12479" max="12479" width="2.5546875" style="48" customWidth="1"/>
    <col min="12480" max="12480" width="4.6640625" style="48" customWidth="1"/>
    <col min="12481" max="12481" width="1" style="48" customWidth="1"/>
    <col min="12482" max="12482" width="4.6640625" style="48" customWidth="1"/>
    <col min="12483" max="12483" width="2.5546875" style="48" customWidth="1"/>
    <col min="12484" max="12484" width="4.6640625" style="48" customWidth="1"/>
    <col min="12485" max="12485" width="1" style="48" customWidth="1"/>
    <col min="12486" max="12486" width="4.6640625" style="48" customWidth="1"/>
    <col min="12487" max="12487" width="2.5546875" style="48" customWidth="1"/>
    <col min="12488" max="12488" width="4.6640625" style="48" customWidth="1"/>
    <col min="12489" max="12489" width="1" style="48" customWidth="1"/>
    <col min="12490" max="12490" width="4.5546875" style="48" customWidth="1"/>
    <col min="12491" max="12491" width="2.5546875" style="48" customWidth="1"/>
    <col min="12492" max="12492" width="4.88671875" style="48" customWidth="1"/>
    <col min="12493" max="12708" width="9.109375" style="48"/>
    <col min="12709" max="12709" width="1.44140625" style="48" customWidth="1"/>
    <col min="12710" max="12710" width="11.5546875" style="48" customWidth="1"/>
    <col min="12711" max="12713" width="0" style="48" hidden="1" customWidth="1"/>
    <col min="12714" max="12714" width="4.6640625" style="48" customWidth="1"/>
    <col min="12715" max="12715" width="2.5546875" style="48" customWidth="1"/>
    <col min="12716" max="12716" width="4.6640625" style="48" customWidth="1"/>
    <col min="12717" max="12717" width="1" style="48" customWidth="1"/>
    <col min="12718" max="12718" width="4.6640625" style="48" customWidth="1"/>
    <col min="12719" max="12719" width="2.5546875" style="48" customWidth="1"/>
    <col min="12720" max="12720" width="4.6640625" style="48" customWidth="1"/>
    <col min="12721" max="12721" width="1" style="48" customWidth="1"/>
    <col min="12722" max="12722" width="4.6640625" style="48" customWidth="1"/>
    <col min="12723" max="12723" width="2.5546875" style="48" customWidth="1"/>
    <col min="12724" max="12724" width="4.6640625" style="48" customWidth="1"/>
    <col min="12725" max="12725" width="1" style="48" customWidth="1"/>
    <col min="12726" max="12726" width="4.6640625" style="48" customWidth="1"/>
    <col min="12727" max="12727" width="2.5546875" style="48" customWidth="1"/>
    <col min="12728" max="12728" width="4.6640625" style="48" customWidth="1"/>
    <col min="12729" max="12729" width="1.109375" style="48" customWidth="1"/>
    <col min="12730" max="12730" width="4.6640625" style="48" customWidth="1"/>
    <col min="12731" max="12731" width="2.5546875" style="48" customWidth="1"/>
    <col min="12732" max="12732" width="4.6640625" style="48" customWidth="1"/>
    <col min="12733" max="12733" width="1.109375" style="48" customWidth="1"/>
    <col min="12734" max="12734" width="4.6640625" style="48" customWidth="1"/>
    <col min="12735" max="12735" width="2.5546875" style="48" customWidth="1"/>
    <col min="12736" max="12736" width="4.6640625" style="48" customWidth="1"/>
    <col min="12737" max="12737" width="1" style="48" customWidth="1"/>
    <col min="12738" max="12738" width="4.6640625" style="48" customWidth="1"/>
    <col min="12739" max="12739" width="2.5546875" style="48" customWidth="1"/>
    <col min="12740" max="12740" width="4.6640625" style="48" customWidth="1"/>
    <col min="12741" max="12741" width="1" style="48" customWidth="1"/>
    <col min="12742" max="12742" width="4.6640625" style="48" customWidth="1"/>
    <col min="12743" max="12743" width="2.5546875" style="48" customWidth="1"/>
    <col min="12744" max="12744" width="4.6640625" style="48" customWidth="1"/>
    <col min="12745" max="12745" width="1" style="48" customWidth="1"/>
    <col min="12746" max="12746" width="4.5546875" style="48" customWidth="1"/>
    <col min="12747" max="12747" width="2.5546875" style="48" customWidth="1"/>
    <col min="12748" max="12748" width="4.88671875" style="48" customWidth="1"/>
    <col min="12749" max="12964" width="9.109375" style="48"/>
    <col min="12965" max="12965" width="1.44140625" style="48" customWidth="1"/>
    <col min="12966" max="12966" width="11.5546875" style="48" customWidth="1"/>
    <col min="12967" max="12969" width="0" style="48" hidden="1" customWidth="1"/>
    <col min="12970" max="12970" width="4.6640625" style="48" customWidth="1"/>
    <col min="12971" max="12971" width="2.5546875" style="48" customWidth="1"/>
    <col min="12972" max="12972" width="4.6640625" style="48" customWidth="1"/>
    <col min="12973" max="12973" width="1" style="48" customWidth="1"/>
    <col min="12974" max="12974" width="4.6640625" style="48" customWidth="1"/>
    <col min="12975" max="12975" width="2.5546875" style="48" customWidth="1"/>
    <col min="12976" max="12976" width="4.6640625" style="48" customWidth="1"/>
    <col min="12977" max="12977" width="1" style="48" customWidth="1"/>
    <col min="12978" max="12978" width="4.6640625" style="48" customWidth="1"/>
    <col min="12979" max="12979" width="2.5546875" style="48" customWidth="1"/>
    <col min="12980" max="12980" width="4.6640625" style="48" customWidth="1"/>
    <col min="12981" max="12981" width="1" style="48" customWidth="1"/>
    <col min="12982" max="12982" width="4.6640625" style="48" customWidth="1"/>
    <col min="12983" max="12983" width="2.5546875" style="48" customWidth="1"/>
    <col min="12984" max="12984" width="4.6640625" style="48" customWidth="1"/>
    <col min="12985" max="12985" width="1.109375" style="48" customWidth="1"/>
    <col min="12986" max="12986" width="4.6640625" style="48" customWidth="1"/>
    <col min="12987" max="12987" width="2.5546875" style="48" customWidth="1"/>
    <col min="12988" max="12988" width="4.6640625" style="48" customWidth="1"/>
    <col min="12989" max="12989" width="1.109375" style="48" customWidth="1"/>
    <col min="12990" max="12990" width="4.6640625" style="48" customWidth="1"/>
    <col min="12991" max="12991" width="2.5546875" style="48" customWidth="1"/>
    <col min="12992" max="12992" width="4.6640625" style="48" customWidth="1"/>
    <col min="12993" max="12993" width="1" style="48" customWidth="1"/>
    <col min="12994" max="12994" width="4.6640625" style="48" customWidth="1"/>
    <col min="12995" max="12995" width="2.5546875" style="48" customWidth="1"/>
    <col min="12996" max="12996" width="4.6640625" style="48" customWidth="1"/>
    <col min="12997" max="12997" width="1" style="48" customWidth="1"/>
    <col min="12998" max="12998" width="4.6640625" style="48" customWidth="1"/>
    <col min="12999" max="12999" width="2.5546875" style="48" customWidth="1"/>
    <col min="13000" max="13000" width="4.6640625" style="48" customWidth="1"/>
    <col min="13001" max="13001" width="1" style="48" customWidth="1"/>
    <col min="13002" max="13002" width="4.5546875" style="48" customWidth="1"/>
    <col min="13003" max="13003" width="2.5546875" style="48" customWidth="1"/>
    <col min="13004" max="13004" width="4.88671875" style="48" customWidth="1"/>
    <col min="13005" max="13220" width="9.109375" style="48"/>
    <col min="13221" max="13221" width="1.44140625" style="48" customWidth="1"/>
    <col min="13222" max="13222" width="11.5546875" style="48" customWidth="1"/>
    <col min="13223" max="13225" width="0" style="48" hidden="1" customWidth="1"/>
    <col min="13226" max="13226" width="4.6640625" style="48" customWidth="1"/>
    <col min="13227" max="13227" width="2.5546875" style="48" customWidth="1"/>
    <col min="13228" max="13228" width="4.6640625" style="48" customWidth="1"/>
    <col min="13229" max="13229" width="1" style="48" customWidth="1"/>
    <col min="13230" max="13230" width="4.6640625" style="48" customWidth="1"/>
    <col min="13231" max="13231" width="2.5546875" style="48" customWidth="1"/>
    <col min="13232" max="13232" width="4.6640625" style="48" customWidth="1"/>
    <col min="13233" max="13233" width="1" style="48" customWidth="1"/>
    <col min="13234" max="13234" width="4.6640625" style="48" customWidth="1"/>
    <col min="13235" max="13235" width="2.5546875" style="48" customWidth="1"/>
    <col min="13236" max="13236" width="4.6640625" style="48" customWidth="1"/>
    <col min="13237" max="13237" width="1" style="48" customWidth="1"/>
    <col min="13238" max="13238" width="4.6640625" style="48" customWidth="1"/>
    <col min="13239" max="13239" width="2.5546875" style="48" customWidth="1"/>
    <col min="13240" max="13240" width="4.6640625" style="48" customWidth="1"/>
    <col min="13241" max="13241" width="1.109375" style="48" customWidth="1"/>
    <col min="13242" max="13242" width="4.6640625" style="48" customWidth="1"/>
    <col min="13243" max="13243" width="2.5546875" style="48" customWidth="1"/>
    <col min="13244" max="13244" width="4.6640625" style="48" customWidth="1"/>
    <col min="13245" max="13245" width="1.109375" style="48" customWidth="1"/>
    <col min="13246" max="13246" width="4.6640625" style="48" customWidth="1"/>
    <col min="13247" max="13247" width="2.5546875" style="48" customWidth="1"/>
    <col min="13248" max="13248" width="4.6640625" style="48" customWidth="1"/>
    <col min="13249" max="13249" width="1" style="48" customWidth="1"/>
    <col min="13250" max="13250" width="4.6640625" style="48" customWidth="1"/>
    <col min="13251" max="13251" width="2.5546875" style="48" customWidth="1"/>
    <col min="13252" max="13252" width="4.6640625" style="48" customWidth="1"/>
    <col min="13253" max="13253" width="1" style="48" customWidth="1"/>
    <col min="13254" max="13254" width="4.6640625" style="48" customWidth="1"/>
    <col min="13255" max="13255" width="2.5546875" style="48" customWidth="1"/>
    <col min="13256" max="13256" width="4.6640625" style="48" customWidth="1"/>
    <col min="13257" max="13257" width="1" style="48" customWidth="1"/>
    <col min="13258" max="13258" width="4.5546875" style="48" customWidth="1"/>
    <col min="13259" max="13259" width="2.5546875" style="48" customWidth="1"/>
    <col min="13260" max="13260" width="4.88671875" style="48" customWidth="1"/>
    <col min="13261" max="13476" width="9.109375" style="48"/>
    <col min="13477" max="13477" width="1.44140625" style="48" customWidth="1"/>
    <col min="13478" max="13478" width="11.5546875" style="48" customWidth="1"/>
    <col min="13479" max="13481" width="0" style="48" hidden="1" customWidth="1"/>
    <col min="13482" max="13482" width="4.6640625" style="48" customWidth="1"/>
    <col min="13483" max="13483" width="2.5546875" style="48" customWidth="1"/>
    <col min="13484" max="13484" width="4.6640625" style="48" customWidth="1"/>
    <col min="13485" max="13485" width="1" style="48" customWidth="1"/>
    <col min="13486" max="13486" width="4.6640625" style="48" customWidth="1"/>
    <col min="13487" max="13487" width="2.5546875" style="48" customWidth="1"/>
    <col min="13488" max="13488" width="4.6640625" style="48" customWidth="1"/>
    <col min="13489" max="13489" width="1" style="48" customWidth="1"/>
    <col min="13490" max="13490" width="4.6640625" style="48" customWidth="1"/>
    <col min="13491" max="13491" width="2.5546875" style="48" customWidth="1"/>
    <col min="13492" max="13492" width="4.6640625" style="48" customWidth="1"/>
    <col min="13493" max="13493" width="1" style="48" customWidth="1"/>
    <col min="13494" max="13494" width="4.6640625" style="48" customWidth="1"/>
    <col min="13495" max="13495" width="2.5546875" style="48" customWidth="1"/>
    <col min="13496" max="13496" width="4.6640625" style="48" customWidth="1"/>
    <col min="13497" max="13497" width="1.109375" style="48" customWidth="1"/>
    <col min="13498" max="13498" width="4.6640625" style="48" customWidth="1"/>
    <col min="13499" max="13499" width="2.5546875" style="48" customWidth="1"/>
    <col min="13500" max="13500" width="4.6640625" style="48" customWidth="1"/>
    <col min="13501" max="13501" width="1.109375" style="48" customWidth="1"/>
    <col min="13502" max="13502" width="4.6640625" style="48" customWidth="1"/>
    <col min="13503" max="13503" width="2.5546875" style="48" customWidth="1"/>
    <col min="13504" max="13504" width="4.6640625" style="48" customWidth="1"/>
    <col min="13505" max="13505" width="1" style="48" customWidth="1"/>
    <col min="13506" max="13506" width="4.6640625" style="48" customWidth="1"/>
    <col min="13507" max="13507" width="2.5546875" style="48" customWidth="1"/>
    <col min="13508" max="13508" width="4.6640625" style="48" customWidth="1"/>
    <col min="13509" max="13509" width="1" style="48" customWidth="1"/>
    <col min="13510" max="13510" width="4.6640625" style="48" customWidth="1"/>
    <col min="13511" max="13511" width="2.5546875" style="48" customWidth="1"/>
    <col min="13512" max="13512" width="4.6640625" style="48" customWidth="1"/>
    <col min="13513" max="13513" width="1" style="48" customWidth="1"/>
    <col min="13514" max="13514" width="4.5546875" style="48" customWidth="1"/>
    <col min="13515" max="13515" width="2.5546875" style="48" customWidth="1"/>
    <col min="13516" max="13516" width="4.88671875" style="48" customWidth="1"/>
    <col min="13517" max="13732" width="9.109375" style="48"/>
    <col min="13733" max="13733" width="1.44140625" style="48" customWidth="1"/>
    <col min="13734" max="13734" width="11.5546875" style="48" customWidth="1"/>
    <col min="13735" max="13737" width="0" style="48" hidden="1" customWidth="1"/>
    <col min="13738" max="13738" width="4.6640625" style="48" customWidth="1"/>
    <col min="13739" max="13739" width="2.5546875" style="48" customWidth="1"/>
    <col min="13740" max="13740" width="4.6640625" style="48" customWidth="1"/>
    <col min="13741" max="13741" width="1" style="48" customWidth="1"/>
    <col min="13742" max="13742" width="4.6640625" style="48" customWidth="1"/>
    <col min="13743" max="13743" width="2.5546875" style="48" customWidth="1"/>
    <col min="13744" max="13744" width="4.6640625" style="48" customWidth="1"/>
    <col min="13745" max="13745" width="1" style="48" customWidth="1"/>
    <col min="13746" max="13746" width="4.6640625" style="48" customWidth="1"/>
    <col min="13747" max="13747" width="2.5546875" style="48" customWidth="1"/>
    <col min="13748" max="13748" width="4.6640625" style="48" customWidth="1"/>
    <col min="13749" max="13749" width="1" style="48" customWidth="1"/>
    <col min="13750" max="13750" width="4.6640625" style="48" customWidth="1"/>
    <col min="13751" max="13751" width="2.5546875" style="48" customWidth="1"/>
    <col min="13752" max="13752" width="4.6640625" style="48" customWidth="1"/>
    <col min="13753" max="13753" width="1.109375" style="48" customWidth="1"/>
    <col min="13754" max="13754" width="4.6640625" style="48" customWidth="1"/>
    <col min="13755" max="13755" width="2.5546875" style="48" customWidth="1"/>
    <col min="13756" max="13756" width="4.6640625" style="48" customWidth="1"/>
    <col min="13757" max="13757" width="1.109375" style="48" customWidth="1"/>
    <col min="13758" max="13758" width="4.6640625" style="48" customWidth="1"/>
    <col min="13759" max="13759" width="2.5546875" style="48" customWidth="1"/>
    <col min="13760" max="13760" width="4.6640625" style="48" customWidth="1"/>
    <col min="13761" max="13761" width="1" style="48" customWidth="1"/>
    <col min="13762" max="13762" width="4.6640625" style="48" customWidth="1"/>
    <col min="13763" max="13763" width="2.5546875" style="48" customWidth="1"/>
    <col min="13764" max="13764" width="4.6640625" style="48" customWidth="1"/>
    <col min="13765" max="13765" width="1" style="48" customWidth="1"/>
    <col min="13766" max="13766" width="4.6640625" style="48" customWidth="1"/>
    <col min="13767" max="13767" width="2.5546875" style="48" customWidth="1"/>
    <col min="13768" max="13768" width="4.6640625" style="48" customWidth="1"/>
    <col min="13769" max="13769" width="1" style="48" customWidth="1"/>
    <col min="13770" max="13770" width="4.5546875" style="48" customWidth="1"/>
    <col min="13771" max="13771" width="2.5546875" style="48" customWidth="1"/>
    <col min="13772" max="13772" width="4.88671875" style="48" customWidth="1"/>
    <col min="13773" max="13988" width="9.109375" style="48"/>
    <col min="13989" max="13989" width="1.44140625" style="48" customWidth="1"/>
    <col min="13990" max="13990" width="11.5546875" style="48" customWidth="1"/>
    <col min="13991" max="13993" width="0" style="48" hidden="1" customWidth="1"/>
    <col min="13994" max="13994" width="4.6640625" style="48" customWidth="1"/>
    <col min="13995" max="13995" width="2.5546875" style="48" customWidth="1"/>
    <col min="13996" max="13996" width="4.6640625" style="48" customWidth="1"/>
    <col min="13997" max="13997" width="1" style="48" customWidth="1"/>
    <col min="13998" max="13998" width="4.6640625" style="48" customWidth="1"/>
    <col min="13999" max="13999" width="2.5546875" style="48" customWidth="1"/>
    <col min="14000" max="14000" width="4.6640625" style="48" customWidth="1"/>
    <col min="14001" max="14001" width="1" style="48" customWidth="1"/>
    <col min="14002" max="14002" width="4.6640625" style="48" customWidth="1"/>
    <col min="14003" max="14003" width="2.5546875" style="48" customWidth="1"/>
    <col min="14004" max="14004" width="4.6640625" style="48" customWidth="1"/>
    <col min="14005" max="14005" width="1" style="48" customWidth="1"/>
    <col min="14006" max="14006" width="4.6640625" style="48" customWidth="1"/>
    <col min="14007" max="14007" width="2.5546875" style="48" customWidth="1"/>
    <col min="14008" max="14008" width="4.6640625" style="48" customWidth="1"/>
    <col min="14009" max="14009" width="1.109375" style="48" customWidth="1"/>
    <col min="14010" max="14010" width="4.6640625" style="48" customWidth="1"/>
    <col min="14011" max="14011" width="2.5546875" style="48" customWidth="1"/>
    <col min="14012" max="14012" width="4.6640625" style="48" customWidth="1"/>
    <col min="14013" max="14013" width="1.109375" style="48" customWidth="1"/>
    <col min="14014" max="14014" width="4.6640625" style="48" customWidth="1"/>
    <col min="14015" max="14015" width="2.5546875" style="48" customWidth="1"/>
    <col min="14016" max="14016" width="4.6640625" style="48" customWidth="1"/>
    <col min="14017" max="14017" width="1" style="48" customWidth="1"/>
    <col min="14018" max="14018" width="4.6640625" style="48" customWidth="1"/>
    <col min="14019" max="14019" width="2.5546875" style="48" customWidth="1"/>
    <col min="14020" max="14020" width="4.6640625" style="48" customWidth="1"/>
    <col min="14021" max="14021" width="1" style="48" customWidth="1"/>
    <col min="14022" max="14022" width="4.6640625" style="48" customWidth="1"/>
    <col min="14023" max="14023" width="2.5546875" style="48" customWidth="1"/>
    <col min="14024" max="14024" width="4.6640625" style="48" customWidth="1"/>
    <col min="14025" max="14025" width="1" style="48" customWidth="1"/>
    <col min="14026" max="14026" width="4.5546875" style="48" customWidth="1"/>
    <col min="14027" max="14027" width="2.5546875" style="48" customWidth="1"/>
    <col min="14028" max="14028" width="4.88671875" style="48" customWidth="1"/>
    <col min="14029" max="14244" width="9.109375" style="48"/>
    <col min="14245" max="14245" width="1.44140625" style="48" customWidth="1"/>
    <col min="14246" max="14246" width="11.5546875" style="48" customWidth="1"/>
    <col min="14247" max="14249" width="0" style="48" hidden="1" customWidth="1"/>
    <col min="14250" max="14250" width="4.6640625" style="48" customWidth="1"/>
    <col min="14251" max="14251" width="2.5546875" style="48" customWidth="1"/>
    <col min="14252" max="14252" width="4.6640625" style="48" customWidth="1"/>
    <col min="14253" max="14253" width="1" style="48" customWidth="1"/>
    <col min="14254" max="14254" width="4.6640625" style="48" customWidth="1"/>
    <col min="14255" max="14255" width="2.5546875" style="48" customWidth="1"/>
    <col min="14256" max="14256" width="4.6640625" style="48" customWidth="1"/>
    <col min="14257" max="14257" width="1" style="48" customWidth="1"/>
    <col min="14258" max="14258" width="4.6640625" style="48" customWidth="1"/>
    <col min="14259" max="14259" width="2.5546875" style="48" customWidth="1"/>
    <col min="14260" max="14260" width="4.6640625" style="48" customWidth="1"/>
    <col min="14261" max="14261" width="1" style="48" customWidth="1"/>
    <col min="14262" max="14262" width="4.6640625" style="48" customWidth="1"/>
    <col min="14263" max="14263" width="2.5546875" style="48" customWidth="1"/>
    <col min="14264" max="14264" width="4.6640625" style="48" customWidth="1"/>
    <col min="14265" max="14265" width="1.109375" style="48" customWidth="1"/>
    <col min="14266" max="14266" width="4.6640625" style="48" customWidth="1"/>
    <col min="14267" max="14267" width="2.5546875" style="48" customWidth="1"/>
    <col min="14268" max="14268" width="4.6640625" style="48" customWidth="1"/>
    <col min="14269" max="14269" width="1.109375" style="48" customWidth="1"/>
    <col min="14270" max="14270" width="4.6640625" style="48" customWidth="1"/>
    <col min="14271" max="14271" width="2.5546875" style="48" customWidth="1"/>
    <col min="14272" max="14272" width="4.6640625" style="48" customWidth="1"/>
    <col min="14273" max="14273" width="1" style="48" customWidth="1"/>
    <col min="14274" max="14274" width="4.6640625" style="48" customWidth="1"/>
    <col min="14275" max="14275" width="2.5546875" style="48" customWidth="1"/>
    <col min="14276" max="14276" width="4.6640625" style="48" customWidth="1"/>
    <col min="14277" max="14277" width="1" style="48" customWidth="1"/>
    <col min="14278" max="14278" width="4.6640625" style="48" customWidth="1"/>
    <col min="14279" max="14279" width="2.5546875" style="48" customWidth="1"/>
    <col min="14280" max="14280" width="4.6640625" style="48" customWidth="1"/>
    <col min="14281" max="14281" width="1" style="48" customWidth="1"/>
    <col min="14282" max="14282" width="4.5546875" style="48" customWidth="1"/>
    <col min="14283" max="14283" width="2.5546875" style="48" customWidth="1"/>
    <col min="14284" max="14284" width="4.88671875" style="48" customWidth="1"/>
    <col min="14285" max="14500" width="9.109375" style="48"/>
    <col min="14501" max="14501" width="1.44140625" style="48" customWidth="1"/>
    <col min="14502" max="14502" width="11.5546875" style="48" customWidth="1"/>
    <col min="14503" max="14505" width="0" style="48" hidden="1" customWidth="1"/>
    <col min="14506" max="14506" width="4.6640625" style="48" customWidth="1"/>
    <col min="14507" max="14507" width="2.5546875" style="48" customWidth="1"/>
    <col min="14508" max="14508" width="4.6640625" style="48" customWidth="1"/>
    <col min="14509" max="14509" width="1" style="48" customWidth="1"/>
    <col min="14510" max="14510" width="4.6640625" style="48" customWidth="1"/>
    <col min="14511" max="14511" width="2.5546875" style="48" customWidth="1"/>
    <col min="14512" max="14512" width="4.6640625" style="48" customWidth="1"/>
    <col min="14513" max="14513" width="1" style="48" customWidth="1"/>
    <col min="14514" max="14514" width="4.6640625" style="48" customWidth="1"/>
    <col min="14515" max="14515" width="2.5546875" style="48" customWidth="1"/>
    <col min="14516" max="14516" width="4.6640625" style="48" customWidth="1"/>
    <col min="14517" max="14517" width="1" style="48" customWidth="1"/>
    <col min="14518" max="14518" width="4.6640625" style="48" customWidth="1"/>
    <col min="14519" max="14519" width="2.5546875" style="48" customWidth="1"/>
    <col min="14520" max="14520" width="4.6640625" style="48" customWidth="1"/>
    <col min="14521" max="14521" width="1.109375" style="48" customWidth="1"/>
    <col min="14522" max="14522" width="4.6640625" style="48" customWidth="1"/>
    <col min="14523" max="14523" width="2.5546875" style="48" customWidth="1"/>
    <col min="14524" max="14524" width="4.6640625" style="48" customWidth="1"/>
    <col min="14525" max="14525" width="1.109375" style="48" customWidth="1"/>
    <col min="14526" max="14526" width="4.6640625" style="48" customWidth="1"/>
    <col min="14527" max="14527" width="2.5546875" style="48" customWidth="1"/>
    <col min="14528" max="14528" width="4.6640625" style="48" customWidth="1"/>
    <col min="14529" max="14529" width="1" style="48" customWidth="1"/>
    <col min="14530" max="14530" width="4.6640625" style="48" customWidth="1"/>
    <col min="14531" max="14531" width="2.5546875" style="48" customWidth="1"/>
    <col min="14532" max="14532" width="4.6640625" style="48" customWidth="1"/>
    <col min="14533" max="14533" width="1" style="48" customWidth="1"/>
    <col min="14534" max="14534" width="4.6640625" style="48" customWidth="1"/>
    <col min="14535" max="14535" width="2.5546875" style="48" customWidth="1"/>
    <col min="14536" max="14536" width="4.6640625" style="48" customWidth="1"/>
    <col min="14537" max="14537" width="1" style="48" customWidth="1"/>
    <col min="14538" max="14538" width="4.5546875" style="48" customWidth="1"/>
    <col min="14539" max="14539" width="2.5546875" style="48" customWidth="1"/>
    <col min="14540" max="14540" width="4.88671875" style="48" customWidth="1"/>
    <col min="14541" max="14756" width="9.109375" style="48"/>
    <col min="14757" max="14757" width="1.44140625" style="48" customWidth="1"/>
    <col min="14758" max="14758" width="11.5546875" style="48" customWidth="1"/>
    <col min="14759" max="14761" width="0" style="48" hidden="1" customWidth="1"/>
    <col min="14762" max="14762" width="4.6640625" style="48" customWidth="1"/>
    <col min="14763" max="14763" width="2.5546875" style="48" customWidth="1"/>
    <col min="14764" max="14764" width="4.6640625" style="48" customWidth="1"/>
    <col min="14765" max="14765" width="1" style="48" customWidth="1"/>
    <col min="14766" max="14766" width="4.6640625" style="48" customWidth="1"/>
    <col min="14767" max="14767" width="2.5546875" style="48" customWidth="1"/>
    <col min="14768" max="14768" width="4.6640625" style="48" customWidth="1"/>
    <col min="14769" max="14769" width="1" style="48" customWidth="1"/>
    <col min="14770" max="14770" width="4.6640625" style="48" customWidth="1"/>
    <col min="14771" max="14771" width="2.5546875" style="48" customWidth="1"/>
    <col min="14772" max="14772" width="4.6640625" style="48" customWidth="1"/>
    <col min="14773" max="14773" width="1" style="48" customWidth="1"/>
    <col min="14774" max="14774" width="4.6640625" style="48" customWidth="1"/>
    <col min="14775" max="14775" width="2.5546875" style="48" customWidth="1"/>
    <col min="14776" max="14776" width="4.6640625" style="48" customWidth="1"/>
    <col min="14777" max="14777" width="1.109375" style="48" customWidth="1"/>
    <col min="14778" max="14778" width="4.6640625" style="48" customWidth="1"/>
    <col min="14779" max="14779" width="2.5546875" style="48" customWidth="1"/>
    <col min="14780" max="14780" width="4.6640625" style="48" customWidth="1"/>
    <col min="14781" max="14781" width="1.109375" style="48" customWidth="1"/>
    <col min="14782" max="14782" width="4.6640625" style="48" customWidth="1"/>
    <col min="14783" max="14783" width="2.5546875" style="48" customWidth="1"/>
    <col min="14784" max="14784" width="4.6640625" style="48" customWidth="1"/>
    <col min="14785" max="14785" width="1" style="48" customWidth="1"/>
    <col min="14786" max="14786" width="4.6640625" style="48" customWidth="1"/>
    <col min="14787" max="14787" width="2.5546875" style="48" customWidth="1"/>
    <col min="14788" max="14788" width="4.6640625" style="48" customWidth="1"/>
    <col min="14789" max="14789" width="1" style="48" customWidth="1"/>
    <col min="14790" max="14790" width="4.6640625" style="48" customWidth="1"/>
    <col min="14791" max="14791" width="2.5546875" style="48" customWidth="1"/>
    <col min="14792" max="14792" width="4.6640625" style="48" customWidth="1"/>
    <col min="14793" max="14793" width="1" style="48" customWidth="1"/>
    <col min="14794" max="14794" width="4.5546875" style="48" customWidth="1"/>
    <col min="14795" max="14795" width="2.5546875" style="48" customWidth="1"/>
    <col min="14796" max="14796" width="4.88671875" style="48" customWidth="1"/>
    <col min="14797" max="15012" width="9.109375" style="48"/>
    <col min="15013" max="15013" width="1.44140625" style="48" customWidth="1"/>
    <col min="15014" max="15014" width="11.5546875" style="48" customWidth="1"/>
    <col min="15015" max="15017" width="0" style="48" hidden="1" customWidth="1"/>
    <col min="15018" max="15018" width="4.6640625" style="48" customWidth="1"/>
    <col min="15019" max="15019" width="2.5546875" style="48" customWidth="1"/>
    <col min="15020" max="15020" width="4.6640625" style="48" customWidth="1"/>
    <col min="15021" max="15021" width="1" style="48" customWidth="1"/>
    <col min="15022" max="15022" width="4.6640625" style="48" customWidth="1"/>
    <col min="15023" max="15023" width="2.5546875" style="48" customWidth="1"/>
    <col min="15024" max="15024" width="4.6640625" style="48" customWidth="1"/>
    <col min="15025" max="15025" width="1" style="48" customWidth="1"/>
    <col min="15026" max="15026" width="4.6640625" style="48" customWidth="1"/>
    <col min="15027" max="15027" width="2.5546875" style="48" customWidth="1"/>
    <col min="15028" max="15028" width="4.6640625" style="48" customWidth="1"/>
    <col min="15029" max="15029" width="1" style="48" customWidth="1"/>
    <col min="15030" max="15030" width="4.6640625" style="48" customWidth="1"/>
    <col min="15031" max="15031" width="2.5546875" style="48" customWidth="1"/>
    <col min="15032" max="15032" width="4.6640625" style="48" customWidth="1"/>
    <col min="15033" max="15033" width="1.109375" style="48" customWidth="1"/>
    <col min="15034" max="15034" width="4.6640625" style="48" customWidth="1"/>
    <col min="15035" max="15035" width="2.5546875" style="48" customWidth="1"/>
    <col min="15036" max="15036" width="4.6640625" style="48" customWidth="1"/>
    <col min="15037" max="15037" width="1.109375" style="48" customWidth="1"/>
    <col min="15038" max="15038" width="4.6640625" style="48" customWidth="1"/>
    <col min="15039" max="15039" width="2.5546875" style="48" customWidth="1"/>
    <col min="15040" max="15040" width="4.6640625" style="48" customWidth="1"/>
    <col min="15041" max="15041" width="1" style="48" customWidth="1"/>
    <col min="15042" max="15042" width="4.6640625" style="48" customWidth="1"/>
    <col min="15043" max="15043" width="2.5546875" style="48" customWidth="1"/>
    <col min="15044" max="15044" width="4.6640625" style="48" customWidth="1"/>
    <col min="15045" max="15045" width="1" style="48" customWidth="1"/>
    <col min="15046" max="15046" width="4.6640625" style="48" customWidth="1"/>
    <col min="15047" max="15047" width="2.5546875" style="48" customWidth="1"/>
    <col min="15048" max="15048" width="4.6640625" style="48" customWidth="1"/>
    <col min="15049" max="15049" width="1" style="48" customWidth="1"/>
    <col min="15050" max="15050" width="4.5546875" style="48" customWidth="1"/>
    <col min="15051" max="15051" width="2.5546875" style="48" customWidth="1"/>
    <col min="15052" max="15052" width="4.88671875" style="48" customWidth="1"/>
    <col min="15053" max="15268" width="9.109375" style="48"/>
    <col min="15269" max="15269" width="1.44140625" style="48" customWidth="1"/>
    <col min="15270" max="15270" width="11.5546875" style="48" customWidth="1"/>
    <col min="15271" max="15273" width="0" style="48" hidden="1" customWidth="1"/>
    <col min="15274" max="15274" width="4.6640625" style="48" customWidth="1"/>
    <col min="15275" max="15275" width="2.5546875" style="48" customWidth="1"/>
    <col min="15276" max="15276" width="4.6640625" style="48" customWidth="1"/>
    <col min="15277" max="15277" width="1" style="48" customWidth="1"/>
    <col min="15278" max="15278" width="4.6640625" style="48" customWidth="1"/>
    <col min="15279" max="15279" width="2.5546875" style="48" customWidth="1"/>
    <col min="15280" max="15280" width="4.6640625" style="48" customWidth="1"/>
    <col min="15281" max="15281" width="1" style="48" customWidth="1"/>
    <col min="15282" max="15282" width="4.6640625" style="48" customWidth="1"/>
    <col min="15283" max="15283" width="2.5546875" style="48" customWidth="1"/>
    <col min="15284" max="15284" width="4.6640625" style="48" customWidth="1"/>
    <col min="15285" max="15285" width="1" style="48" customWidth="1"/>
    <col min="15286" max="15286" width="4.6640625" style="48" customWidth="1"/>
    <col min="15287" max="15287" width="2.5546875" style="48" customWidth="1"/>
    <col min="15288" max="15288" width="4.6640625" style="48" customWidth="1"/>
    <col min="15289" max="15289" width="1.109375" style="48" customWidth="1"/>
    <col min="15290" max="15290" width="4.6640625" style="48" customWidth="1"/>
    <col min="15291" max="15291" width="2.5546875" style="48" customWidth="1"/>
    <col min="15292" max="15292" width="4.6640625" style="48" customWidth="1"/>
    <col min="15293" max="15293" width="1.109375" style="48" customWidth="1"/>
    <col min="15294" max="15294" width="4.6640625" style="48" customWidth="1"/>
    <col min="15295" max="15295" width="2.5546875" style="48" customWidth="1"/>
    <col min="15296" max="15296" width="4.6640625" style="48" customWidth="1"/>
    <col min="15297" max="15297" width="1" style="48" customWidth="1"/>
    <col min="15298" max="15298" width="4.6640625" style="48" customWidth="1"/>
    <col min="15299" max="15299" width="2.5546875" style="48" customWidth="1"/>
    <col min="15300" max="15300" width="4.6640625" style="48" customWidth="1"/>
    <col min="15301" max="15301" width="1" style="48" customWidth="1"/>
    <col min="15302" max="15302" width="4.6640625" style="48" customWidth="1"/>
    <col min="15303" max="15303" width="2.5546875" style="48" customWidth="1"/>
    <col min="15304" max="15304" width="4.6640625" style="48" customWidth="1"/>
    <col min="15305" max="15305" width="1" style="48" customWidth="1"/>
    <col min="15306" max="15306" width="4.5546875" style="48" customWidth="1"/>
    <col min="15307" max="15307" width="2.5546875" style="48" customWidth="1"/>
    <col min="15308" max="15308" width="4.88671875" style="48" customWidth="1"/>
    <col min="15309" max="15524" width="9.109375" style="48"/>
    <col min="15525" max="15525" width="1.44140625" style="48" customWidth="1"/>
    <col min="15526" max="15526" width="11.5546875" style="48" customWidth="1"/>
    <col min="15527" max="15529" width="0" style="48" hidden="1" customWidth="1"/>
    <col min="15530" max="15530" width="4.6640625" style="48" customWidth="1"/>
    <col min="15531" max="15531" width="2.5546875" style="48" customWidth="1"/>
    <col min="15532" max="15532" width="4.6640625" style="48" customWidth="1"/>
    <col min="15533" max="15533" width="1" style="48" customWidth="1"/>
    <col min="15534" max="15534" width="4.6640625" style="48" customWidth="1"/>
    <col min="15535" max="15535" width="2.5546875" style="48" customWidth="1"/>
    <col min="15536" max="15536" width="4.6640625" style="48" customWidth="1"/>
    <col min="15537" max="15537" width="1" style="48" customWidth="1"/>
    <col min="15538" max="15538" width="4.6640625" style="48" customWidth="1"/>
    <col min="15539" max="15539" width="2.5546875" style="48" customWidth="1"/>
    <col min="15540" max="15540" width="4.6640625" style="48" customWidth="1"/>
    <col min="15541" max="15541" width="1" style="48" customWidth="1"/>
    <col min="15542" max="15542" width="4.6640625" style="48" customWidth="1"/>
    <col min="15543" max="15543" width="2.5546875" style="48" customWidth="1"/>
    <col min="15544" max="15544" width="4.6640625" style="48" customWidth="1"/>
    <col min="15545" max="15545" width="1.109375" style="48" customWidth="1"/>
    <col min="15546" max="15546" width="4.6640625" style="48" customWidth="1"/>
    <col min="15547" max="15547" width="2.5546875" style="48" customWidth="1"/>
    <col min="15548" max="15548" width="4.6640625" style="48" customWidth="1"/>
    <col min="15549" max="15549" width="1.109375" style="48" customWidth="1"/>
    <col min="15550" max="15550" width="4.6640625" style="48" customWidth="1"/>
    <col min="15551" max="15551" width="2.5546875" style="48" customWidth="1"/>
    <col min="15552" max="15552" width="4.6640625" style="48" customWidth="1"/>
    <col min="15553" max="15553" width="1" style="48" customWidth="1"/>
    <col min="15554" max="15554" width="4.6640625" style="48" customWidth="1"/>
    <col min="15555" max="15555" width="2.5546875" style="48" customWidth="1"/>
    <col min="15556" max="15556" width="4.6640625" style="48" customWidth="1"/>
    <col min="15557" max="15557" width="1" style="48" customWidth="1"/>
    <col min="15558" max="15558" width="4.6640625" style="48" customWidth="1"/>
    <col min="15559" max="15559" width="2.5546875" style="48" customWidth="1"/>
    <col min="15560" max="15560" width="4.6640625" style="48" customWidth="1"/>
    <col min="15561" max="15561" width="1" style="48" customWidth="1"/>
    <col min="15562" max="15562" width="4.5546875" style="48" customWidth="1"/>
    <col min="15563" max="15563" width="2.5546875" style="48" customWidth="1"/>
    <col min="15564" max="15564" width="4.88671875" style="48" customWidth="1"/>
    <col min="15565" max="15780" width="9.109375" style="48"/>
    <col min="15781" max="15781" width="1.44140625" style="48" customWidth="1"/>
    <col min="15782" max="15782" width="11.5546875" style="48" customWidth="1"/>
    <col min="15783" max="15785" width="0" style="48" hidden="1" customWidth="1"/>
    <col min="15786" max="15786" width="4.6640625" style="48" customWidth="1"/>
    <col min="15787" max="15787" width="2.5546875" style="48" customWidth="1"/>
    <col min="15788" max="15788" width="4.6640625" style="48" customWidth="1"/>
    <col min="15789" max="15789" width="1" style="48" customWidth="1"/>
    <col min="15790" max="15790" width="4.6640625" style="48" customWidth="1"/>
    <col min="15791" max="15791" width="2.5546875" style="48" customWidth="1"/>
    <col min="15792" max="15792" width="4.6640625" style="48" customWidth="1"/>
    <col min="15793" max="15793" width="1" style="48" customWidth="1"/>
    <col min="15794" max="15794" width="4.6640625" style="48" customWidth="1"/>
    <col min="15795" max="15795" width="2.5546875" style="48" customWidth="1"/>
    <col min="15796" max="15796" width="4.6640625" style="48" customWidth="1"/>
    <col min="15797" max="15797" width="1" style="48" customWidth="1"/>
    <col min="15798" max="15798" width="4.6640625" style="48" customWidth="1"/>
    <col min="15799" max="15799" width="2.5546875" style="48" customWidth="1"/>
    <col min="15800" max="15800" width="4.6640625" style="48" customWidth="1"/>
    <col min="15801" max="15801" width="1.109375" style="48" customWidth="1"/>
    <col min="15802" max="15802" width="4.6640625" style="48" customWidth="1"/>
    <col min="15803" max="15803" width="2.5546875" style="48" customWidth="1"/>
    <col min="15804" max="15804" width="4.6640625" style="48" customWidth="1"/>
    <col min="15805" max="15805" width="1.109375" style="48" customWidth="1"/>
    <col min="15806" max="15806" width="4.6640625" style="48" customWidth="1"/>
    <col min="15807" max="15807" width="2.5546875" style="48" customWidth="1"/>
    <col min="15808" max="15808" width="4.6640625" style="48" customWidth="1"/>
    <col min="15809" max="15809" width="1" style="48" customWidth="1"/>
    <col min="15810" max="15810" width="4.6640625" style="48" customWidth="1"/>
    <col min="15811" max="15811" width="2.5546875" style="48" customWidth="1"/>
    <col min="15812" max="15812" width="4.6640625" style="48" customWidth="1"/>
    <col min="15813" max="15813" width="1" style="48" customWidth="1"/>
    <col min="15814" max="15814" width="4.6640625" style="48" customWidth="1"/>
    <col min="15815" max="15815" width="2.5546875" style="48" customWidth="1"/>
    <col min="15816" max="15816" width="4.6640625" style="48" customWidth="1"/>
    <col min="15817" max="15817" width="1" style="48" customWidth="1"/>
    <col min="15818" max="15818" width="4.5546875" style="48" customWidth="1"/>
    <col min="15819" max="15819" width="2.5546875" style="48" customWidth="1"/>
    <col min="15820" max="15820" width="4.88671875" style="48" customWidth="1"/>
    <col min="15821" max="16036" width="9.109375" style="48"/>
    <col min="16037" max="16037" width="1.44140625" style="48" customWidth="1"/>
    <col min="16038" max="16038" width="11.5546875" style="48" customWidth="1"/>
    <col min="16039" max="16041" width="0" style="48" hidden="1" customWidth="1"/>
    <col min="16042" max="16042" width="4.6640625" style="48" customWidth="1"/>
    <col min="16043" max="16043" width="2.5546875" style="48" customWidth="1"/>
    <col min="16044" max="16044" width="4.6640625" style="48" customWidth="1"/>
    <col min="16045" max="16045" width="1" style="48" customWidth="1"/>
    <col min="16046" max="16046" width="4.6640625" style="48" customWidth="1"/>
    <col min="16047" max="16047" width="2.5546875" style="48" customWidth="1"/>
    <col min="16048" max="16048" width="4.6640625" style="48" customWidth="1"/>
    <col min="16049" max="16049" width="1" style="48" customWidth="1"/>
    <col min="16050" max="16050" width="4.6640625" style="48" customWidth="1"/>
    <col min="16051" max="16051" width="2.5546875" style="48" customWidth="1"/>
    <col min="16052" max="16052" width="4.6640625" style="48" customWidth="1"/>
    <col min="16053" max="16053" width="1" style="48" customWidth="1"/>
    <col min="16054" max="16054" width="4.6640625" style="48" customWidth="1"/>
    <col min="16055" max="16055" width="2.5546875" style="48" customWidth="1"/>
    <col min="16056" max="16056" width="4.6640625" style="48" customWidth="1"/>
    <col min="16057" max="16057" width="1.109375" style="48" customWidth="1"/>
    <col min="16058" max="16058" width="4.6640625" style="48" customWidth="1"/>
    <col min="16059" max="16059" width="2.5546875" style="48" customWidth="1"/>
    <col min="16060" max="16060" width="4.6640625" style="48" customWidth="1"/>
    <col min="16061" max="16061" width="1.109375" style="48" customWidth="1"/>
    <col min="16062" max="16062" width="4.6640625" style="48" customWidth="1"/>
    <col min="16063" max="16063" width="2.5546875" style="48" customWidth="1"/>
    <col min="16064" max="16064" width="4.6640625" style="48" customWidth="1"/>
    <col min="16065" max="16065" width="1" style="48" customWidth="1"/>
    <col min="16066" max="16066" width="4.6640625" style="48" customWidth="1"/>
    <col min="16067" max="16067" width="2.5546875" style="48" customWidth="1"/>
    <col min="16068" max="16068" width="4.6640625" style="48" customWidth="1"/>
    <col min="16069" max="16069" width="1" style="48" customWidth="1"/>
    <col min="16070" max="16070" width="4.6640625" style="48" customWidth="1"/>
    <col min="16071" max="16071" width="2.5546875" style="48" customWidth="1"/>
    <col min="16072" max="16072" width="4.6640625" style="48" customWidth="1"/>
    <col min="16073" max="16073" width="1" style="48" customWidth="1"/>
    <col min="16074" max="16074" width="4.5546875" style="48" customWidth="1"/>
    <col min="16075" max="16075" width="2.5546875" style="48" customWidth="1"/>
    <col min="16076" max="16076" width="4.88671875" style="48" customWidth="1"/>
    <col min="16077" max="16384" width="9.109375" style="48"/>
  </cols>
  <sheetData>
    <row r="1" spans="1:14" ht="15.75" customHeight="1">
      <c r="A1" s="50" t="s">
        <v>389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91" t="s">
        <v>249</v>
      </c>
    </row>
    <row r="2" spans="1:14" ht="13.8" thickBot="1">
      <c r="A2" s="112" t="s">
        <v>390</v>
      </c>
      <c r="B2" s="14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4" customHeight="1">
      <c r="A3" s="268" t="s">
        <v>399</v>
      </c>
      <c r="B3" s="268"/>
      <c r="C3" s="76"/>
      <c r="D3" s="76"/>
      <c r="E3" s="76"/>
      <c r="F3" s="269" t="s">
        <v>223</v>
      </c>
      <c r="G3" s="269"/>
      <c r="H3" s="269"/>
      <c r="I3" s="269"/>
      <c r="J3" s="269"/>
      <c r="K3" s="269"/>
      <c r="L3" s="269"/>
      <c r="M3" s="269"/>
      <c r="N3" s="269"/>
    </row>
    <row r="4" spans="1:14" s="60" customFormat="1" ht="15" customHeight="1">
      <c r="A4" s="270" t="s">
        <v>126</v>
      </c>
      <c r="B4" s="270"/>
      <c r="C4" s="51"/>
      <c r="D4" s="51"/>
      <c r="E4" s="51"/>
      <c r="F4" s="239" t="s">
        <v>132</v>
      </c>
      <c r="G4" s="239" t="s">
        <v>133</v>
      </c>
      <c r="H4" s="239" t="s">
        <v>134</v>
      </c>
      <c r="I4" s="239" t="s">
        <v>135</v>
      </c>
      <c r="J4" s="239" t="s">
        <v>136</v>
      </c>
      <c r="K4" s="239" t="s">
        <v>137</v>
      </c>
      <c r="L4" s="239" t="s">
        <v>138</v>
      </c>
      <c r="M4" s="239" t="s">
        <v>139</v>
      </c>
      <c r="N4" s="239" t="s">
        <v>0</v>
      </c>
    </row>
    <row r="5" spans="1:14" s="60" customFormat="1" ht="13.5" customHeight="1" thickBot="1">
      <c r="A5" s="267" t="s">
        <v>218</v>
      </c>
      <c r="B5" s="267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60" customFormat="1" ht="12" customHeight="1">
      <c r="A6" s="270" t="s">
        <v>0</v>
      </c>
      <c r="B6" s="270"/>
      <c r="C6" s="51"/>
      <c r="D6" s="51"/>
      <c r="E6" s="51"/>
      <c r="F6" s="54">
        <f>F7+F8+F12</f>
        <v>1971.6147953134951</v>
      </c>
      <c r="G6" s="54">
        <f t="shared" ref="G6:N6" si="0">G7+G8+G12</f>
        <v>6650.4563031728412</v>
      </c>
      <c r="H6" s="54">
        <f t="shared" si="0"/>
        <v>5951.6350300913882</v>
      </c>
      <c r="I6" s="54">
        <f t="shared" si="0"/>
        <v>7143.4374500133054</v>
      </c>
      <c r="J6" s="54">
        <f t="shared" si="0"/>
        <v>20738.846216230952</v>
      </c>
      <c r="K6" s="54">
        <f t="shared" si="0"/>
        <v>7116.8596107564999</v>
      </c>
      <c r="L6" s="54">
        <f t="shared" si="0"/>
        <v>2577.0150688266544</v>
      </c>
      <c r="M6" s="54">
        <f t="shared" si="0"/>
        <v>29278.648178741656</v>
      </c>
      <c r="N6" s="54">
        <f t="shared" si="0"/>
        <v>81428.512653146783</v>
      </c>
    </row>
    <row r="7" spans="1:14" s="60" customFormat="1" ht="12" customHeight="1">
      <c r="A7" s="272" t="s">
        <v>141</v>
      </c>
      <c r="B7" s="272"/>
      <c r="C7" s="51"/>
      <c r="D7" s="51"/>
      <c r="E7" s="51"/>
      <c r="F7" s="54">
        <v>1445.634056672453</v>
      </c>
      <c r="G7" s="54">
        <v>3706.2134573300459</v>
      </c>
      <c r="H7" s="54">
        <v>4932.2448741284115</v>
      </c>
      <c r="I7" s="54">
        <v>4230.4586453883376</v>
      </c>
      <c r="J7" s="54">
        <v>10355.788145553697</v>
      </c>
      <c r="K7" s="54">
        <v>4181.2726674835822</v>
      </c>
      <c r="L7" s="54">
        <v>1631.107629836765</v>
      </c>
      <c r="M7" s="54">
        <v>14731.618690574711</v>
      </c>
      <c r="N7" s="54">
        <f t="shared" ref="N7:N12" si="1">SUM(F7:M7)</f>
        <v>45214.338166968002</v>
      </c>
    </row>
    <row r="8" spans="1:14" s="60" customFormat="1" ht="12" customHeight="1">
      <c r="A8" s="180" t="s">
        <v>252</v>
      </c>
      <c r="B8" s="180"/>
      <c r="C8" s="55"/>
      <c r="D8" s="55"/>
      <c r="E8" s="55"/>
      <c r="F8" s="54">
        <f>F9+F10+F11</f>
        <v>325.14822078010508</v>
      </c>
      <c r="G8" s="54">
        <f t="shared" ref="G8:M8" si="2">G9+G10+G11</f>
        <v>1100.9045015062261</v>
      </c>
      <c r="H8" s="54">
        <f t="shared" si="2"/>
        <v>475.43650147772723</v>
      </c>
      <c r="I8" s="54">
        <f t="shared" si="2"/>
        <v>1086.5752355683726</v>
      </c>
      <c r="J8" s="54">
        <f t="shared" si="2"/>
        <v>7037.2855662605652</v>
      </c>
      <c r="K8" s="54">
        <f t="shared" si="2"/>
        <v>1110.2753423666554</v>
      </c>
      <c r="L8" s="54">
        <f t="shared" si="2"/>
        <v>505.22894820530689</v>
      </c>
      <c r="M8" s="54">
        <f t="shared" si="2"/>
        <v>5152.0175729842103</v>
      </c>
      <c r="N8" s="54">
        <f t="shared" si="1"/>
        <v>16792.87188914917</v>
      </c>
    </row>
    <row r="9" spans="1:14" s="60" customFormat="1" ht="12" customHeight="1">
      <c r="B9" s="58" t="s">
        <v>322</v>
      </c>
      <c r="C9" s="58"/>
      <c r="D9" s="58"/>
      <c r="E9" s="58"/>
      <c r="F9" s="61">
        <v>242.79631976515677</v>
      </c>
      <c r="G9" s="61">
        <v>419.56878444557333</v>
      </c>
      <c r="H9" s="61">
        <v>277.92576064137813</v>
      </c>
      <c r="I9" s="61">
        <v>636.58030874289159</v>
      </c>
      <c r="J9" s="61">
        <v>3510.9238510577275</v>
      </c>
      <c r="K9" s="61">
        <v>479.34614615700241</v>
      </c>
      <c r="L9" s="61">
        <v>444.03563597198342</v>
      </c>
      <c r="M9" s="61">
        <v>448.91326659850972</v>
      </c>
      <c r="N9" s="54">
        <f t="shared" si="1"/>
        <v>6460.0900733802227</v>
      </c>
    </row>
    <row r="10" spans="1:14" s="60" customFormat="1" ht="12" customHeight="1">
      <c r="B10" s="58" t="s">
        <v>297</v>
      </c>
      <c r="C10" s="58"/>
      <c r="D10" s="58"/>
      <c r="E10" s="58"/>
      <c r="F10" s="60">
        <v>69.052443601155488</v>
      </c>
      <c r="G10" s="61">
        <v>365.99032522452751</v>
      </c>
      <c r="H10" s="61">
        <v>172.77409500640863</v>
      </c>
      <c r="I10" s="61">
        <v>292.50039324481253</v>
      </c>
      <c r="J10" s="61">
        <v>3304.4381649353454</v>
      </c>
      <c r="K10" s="61">
        <v>365.72892570792322</v>
      </c>
      <c r="L10" s="61">
        <v>36.294730048296316</v>
      </c>
      <c r="M10" s="61">
        <v>3108.5699872736054</v>
      </c>
      <c r="N10" s="54">
        <f t="shared" si="1"/>
        <v>7715.3490650420736</v>
      </c>
    </row>
    <row r="11" spans="1:14" s="60" customFormat="1" ht="12" customHeight="1">
      <c r="B11" s="58" t="s">
        <v>11</v>
      </c>
      <c r="C11" s="58"/>
      <c r="D11" s="58"/>
      <c r="E11" s="58"/>
      <c r="F11" s="61">
        <v>13.299457413792846</v>
      </c>
      <c r="G11" s="61">
        <v>315.34539183612532</v>
      </c>
      <c r="H11" s="61">
        <v>24.736645829940446</v>
      </c>
      <c r="I11" s="61">
        <v>157.49453358066847</v>
      </c>
      <c r="J11" s="61">
        <v>221.92355026749243</v>
      </c>
      <c r="K11" s="61">
        <v>265.2002705017299</v>
      </c>
      <c r="L11" s="61">
        <v>24.898582185027188</v>
      </c>
      <c r="M11" s="61">
        <v>1594.5343191120946</v>
      </c>
      <c r="N11" s="54">
        <f t="shared" si="1"/>
        <v>2617.4327507268713</v>
      </c>
    </row>
    <row r="12" spans="1:14" s="60" customFormat="1" ht="12" customHeight="1" thickBot="1">
      <c r="A12" s="271" t="s">
        <v>143</v>
      </c>
      <c r="B12" s="271"/>
      <c r="C12" s="240"/>
      <c r="D12" s="240"/>
      <c r="E12" s="240"/>
      <c r="F12" s="77">
        <v>200.83251786093717</v>
      </c>
      <c r="G12" s="77">
        <v>1843.3383443365694</v>
      </c>
      <c r="H12" s="77">
        <v>543.9536544852499</v>
      </c>
      <c r="I12" s="77">
        <v>1826.4035690565952</v>
      </c>
      <c r="J12" s="77">
        <v>3345.7725044166887</v>
      </c>
      <c r="K12" s="77">
        <v>1825.3116009062624</v>
      </c>
      <c r="L12" s="77">
        <v>440.67849078458272</v>
      </c>
      <c r="M12" s="77">
        <v>9395.011915182733</v>
      </c>
      <c r="N12" s="77">
        <f t="shared" si="1"/>
        <v>19421.302597029622</v>
      </c>
    </row>
    <row r="13" spans="1:14" s="60" customFormat="1" ht="12" customHeight="1"/>
    <row r="14" spans="1:14" s="65" customFormat="1" ht="12" customHeight="1">
      <c r="A14" s="60" t="s">
        <v>255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s="65" customFormat="1" ht="12" customHeight="1">
      <c r="A15" s="60" t="s">
        <v>256</v>
      </c>
      <c r="B15" s="48"/>
      <c r="C15" s="48"/>
      <c r="D15" s="48"/>
      <c r="E15" s="48"/>
      <c r="F15" s="48"/>
      <c r="G15" s="48"/>
      <c r="H15" s="48"/>
      <c r="I15" s="60" t="s">
        <v>260</v>
      </c>
      <c r="J15" s="48"/>
      <c r="K15" s="48"/>
      <c r="L15" s="48"/>
      <c r="M15" s="48"/>
      <c r="N15" s="48"/>
    </row>
    <row r="16" spans="1:14" s="65" customFormat="1" ht="12" customHeight="1">
      <c r="A16" s="60" t="s">
        <v>257</v>
      </c>
      <c r="B16" s="48"/>
      <c r="C16" s="48"/>
      <c r="D16" s="48"/>
      <c r="E16" s="48"/>
      <c r="F16" s="48"/>
      <c r="G16" s="48"/>
      <c r="H16" s="48"/>
      <c r="I16" s="60" t="s">
        <v>261</v>
      </c>
      <c r="J16" s="48"/>
      <c r="K16" s="48"/>
      <c r="L16" s="48"/>
      <c r="M16" s="48"/>
      <c r="N16" s="48"/>
    </row>
    <row r="17" spans="1:15" s="65" customFormat="1" ht="12" customHeight="1">
      <c r="A17" s="60" t="s">
        <v>258</v>
      </c>
      <c r="B17" s="48"/>
      <c r="C17" s="48"/>
      <c r="D17" s="48"/>
      <c r="E17" s="48"/>
      <c r="F17" s="48"/>
      <c r="G17" s="48"/>
      <c r="H17" s="48"/>
      <c r="I17" s="60" t="s">
        <v>262</v>
      </c>
      <c r="J17" s="48"/>
      <c r="K17" s="48"/>
      <c r="L17" s="48"/>
      <c r="M17" s="48"/>
      <c r="N17" s="48"/>
    </row>
    <row r="18" spans="1:15" s="60" customFormat="1" ht="12" customHeight="1">
      <c r="A18" s="60" t="s">
        <v>259</v>
      </c>
      <c r="B18" s="48"/>
      <c r="C18" s="48"/>
      <c r="D18" s="48"/>
      <c r="E18" s="48"/>
      <c r="F18" s="48"/>
      <c r="G18" s="48"/>
      <c r="H18" s="48"/>
      <c r="I18" s="60" t="s">
        <v>263</v>
      </c>
      <c r="J18" s="48"/>
      <c r="K18" s="48"/>
      <c r="L18" s="48"/>
      <c r="M18" s="48"/>
      <c r="N18" s="48"/>
    </row>
    <row r="19" spans="1:15" s="60" customFormat="1" ht="12" customHeight="1">
      <c r="A19" s="18" t="s">
        <v>309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5" s="60" customFormat="1" ht="12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5" s="60" customFormat="1" ht="12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5" s="60" customFormat="1" ht="12" customHeight="1" thickBo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5" s="60" customFormat="1" ht="27.75" customHeight="1">
      <c r="A23" s="268" t="s">
        <v>405</v>
      </c>
      <c r="B23" s="268"/>
      <c r="C23" s="76"/>
      <c r="D23" s="76"/>
      <c r="E23" s="76"/>
      <c r="F23" s="269" t="s">
        <v>223</v>
      </c>
      <c r="G23" s="269"/>
      <c r="H23" s="269"/>
      <c r="I23" s="269"/>
      <c r="J23" s="269"/>
      <c r="K23" s="269"/>
      <c r="L23" s="269"/>
      <c r="M23" s="269"/>
      <c r="N23" s="269"/>
    </row>
    <row r="24" spans="1:15" s="60" customFormat="1" ht="15" customHeight="1">
      <c r="A24" s="270" t="s">
        <v>126</v>
      </c>
      <c r="B24" s="270"/>
      <c r="C24" s="51"/>
      <c r="D24" s="51"/>
      <c r="E24" s="51"/>
      <c r="F24" s="239" t="s">
        <v>132</v>
      </c>
      <c r="G24" s="239" t="s">
        <v>133</v>
      </c>
      <c r="H24" s="239" t="s">
        <v>134</v>
      </c>
      <c r="I24" s="239" t="s">
        <v>135</v>
      </c>
      <c r="J24" s="239" t="s">
        <v>136</v>
      </c>
      <c r="K24" s="239" t="s">
        <v>137</v>
      </c>
      <c r="L24" s="239" t="s">
        <v>138</v>
      </c>
      <c r="M24" s="239" t="s">
        <v>139</v>
      </c>
      <c r="N24" s="239" t="s">
        <v>0</v>
      </c>
    </row>
    <row r="25" spans="1:15" s="60" customFormat="1" ht="15.75" customHeight="1" thickBot="1">
      <c r="A25" s="267" t="s">
        <v>218</v>
      </c>
      <c r="B25" s="267"/>
      <c r="C25" s="110"/>
      <c r="D25" s="110"/>
      <c r="E25" s="110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5" s="60" customFormat="1" ht="12" customHeight="1">
      <c r="A26" s="270" t="s">
        <v>0</v>
      </c>
      <c r="B26" s="270"/>
      <c r="C26" s="51"/>
      <c r="D26" s="51"/>
      <c r="E26" s="51"/>
      <c r="F26" s="54">
        <f>F27+F28+F32</f>
        <v>1844.9251043694696</v>
      </c>
      <c r="G26" s="54">
        <f t="shared" ref="G26" si="3">G27+G28+G32</f>
        <v>6562.478416142686</v>
      </c>
      <c r="H26" s="54">
        <f t="shared" ref="H26" si="4">H27+H28+H32</f>
        <v>5778.5709872966127</v>
      </c>
      <c r="I26" s="54">
        <f t="shared" ref="I26" si="5">I27+I28+I32</f>
        <v>8087.9029354209606</v>
      </c>
      <c r="J26" s="54">
        <f t="shared" ref="J26" si="6">J27+J28+J32</f>
        <v>17806.901429657311</v>
      </c>
      <c r="K26" s="54">
        <f t="shared" ref="K26" si="7">K27+K28+K32</f>
        <v>6919.9448894312573</v>
      </c>
      <c r="L26" s="54">
        <f t="shared" ref="L26" si="8">L27+L28+L32</f>
        <v>2719.3473153149525</v>
      </c>
      <c r="M26" s="54">
        <f t="shared" ref="M26" si="9">M27+M28+M32</f>
        <v>30275.676166336496</v>
      </c>
      <c r="N26" s="54">
        <f t="shared" ref="N26" si="10">N27+N28+N32</f>
        <v>79995.747243969745</v>
      </c>
    </row>
    <row r="27" spans="1:15" s="60" customFormat="1" ht="12" customHeight="1">
      <c r="A27" s="272" t="s">
        <v>141</v>
      </c>
      <c r="B27" s="272"/>
      <c r="C27" s="51"/>
      <c r="D27" s="51"/>
      <c r="E27" s="51"/>
      <c r="F27" s="54">
        <v>1316.2624630780422</v>
      </c>
      <c r="G27" s="54">
        <v>3595.4543943575318</v>
      </c>
      <c r="H27" s="54">
        <v>4762.9629312613806</v>
      </c>
      <c r="I27" s="54">
        <v>4766.4183311657125</v>
      </c>
      <c r="J27" s="54">
        <v>8672.7725881911701</v>
      </c>
      <c r="K27" s="54">
        <v>3890.5003827857731</v>
      </c>
      <c r="L27" s="54">
        <v>1688.6042604717654</v>
      </c>
      <c r="M27" s="54">
        <v>15015.001432153756</v>
      </c>
      <c r="N27" s="54">
        <f t="shared" ref="N27:N32" si="11">SUM(F27:M27)</f>
        <v>43707.976783465128</v>
      </c>
    </row>
    <row r="28" spans="1:15" s="60" customFormat="1" ht="12" customHeight="1">
      <c r="A28" s="180" t="s">
        <v>252</v>
      </c>
      <c r="B28" s="180"/>
      <c r="C28" s="55"/>
      <c r="D28" s="55"/>
      <c r="E28" s="55"/>
      <c r="F28" s="54">
        <f>F29+F30+F31</f>
        <v>318.03599897758386</v>
      </c>
      <c r="G28" s="54">
        <f t="shared" ref="G28" si="12">G29+G30+G31</f>
        <v>1088.3768126380699</v>
      </c>
      <c r="H28" s="54">
        <f t="shared" ref="H28" si="13">H29+H30+H31</f>
        <v>477.35182602671733</v>
      </c>
      <c r="I28" s="54">
        <f t="shared" ref="I28" si="14">I29+I30+I31</f>
        <v>1204.0857161404751</v>
      </c>
      <c r="J28" s="54">
        <f t="shared" ref="J28" si="15">J29+J30+J31</f>
        <v>6074.4206047751568</v>
      </c>
      <c r="K28" s="54">
        <f t="shared" ref="K28" si="16">K29+K30+K31</f>
        <v>1103.8232282841091</v>
      </c>
      <c r="L28" s="54">
        <f t="shared" ref="L28" si="17">L29+L30+L31</f>
        <v>552.11220890472384</v>
      </c>
      <c r="M28" s="54">
        <f t="shared" ref="M28" si="18">M29+M30+M31</f>
        <v>5149.6122207280569</v>
      </c>
      <c r="N28" s="54">
        <f t="shared" si="11"/>
        <v>15967.818616474893</v>
      </c>
    </row>
    <row r="29" spans="1:15" s="60" customFormat="1" ht="12" customHeight="1">
      <c r="B29" s="58" t="s">
        <v>322</v>
      </c>
      <c r="C29" s="58"/>
      <c r="D29" s="58"/>
      <c r="E29" s="58"/>
      <c r="F29" s="61">
        <v>241.12122942123429</v>
      </c>
      <c r="G29" s="61">
        <v>432.17020595785669</v>
      </c>
      <c r="H29" s="61">
        <v>288.57080600379209</v>
      </c>
      <c r="I29" s="61">
        <v>746.11964826588257</v>
      </c>
      <c r="J29" s="61">
        <v>3125.8191953139767</v>
      </c>
      <c r="K29" s="61">
        <v>502.21994056600749</v>
      </c>
      <c r="L29" s="61">
        <v>487.4506192147266</v>
      </c>
      <c r="M29" s="61">
        <v>443.52251173074461</v>
      </c>
      <c r="N29" s="54">
        <f t="shared" si="11"/>
        <v>6266.9941564742212</v>
      </c>
      <c r="O29" s="48"/>
    </row>
    <row r="30" spans="1:15" ht="12" customHeight="1">
      <c r="A30" s="60"/>
      <c r="B30" s="58" t="s">
        <v>297</v>
      </c>
      <c r="C30" s="58"/>
      <c r="D30" s="58"/>
      <c r="E30" s="58"/>
      <c r="F30" s="60">
        <v>63.223856031431005</v>
      </c>
      <c r="G30" s="61">
        <v>359.16566408769859</v>
      </c>
      <c r="H30" s="61">
        <v>168.06403170810418</v>
      </c>
      <c r="I30" s="61">
        <v>295.57269614742165</v>
      </c>
      <c r="J30" s="61">
        <v>2712.4630481532577</v>
      </c>
      <c r="K30" s="61">
        <v>354.74057500312819</v>
      </c>
      <c r="L30" s="61">
        <v>42.044909038005144</v>
      </c>
      <c r="M30" s="61">
        <v>3113.5212551143936</v>
      </c>
      <c r="N30" s="54">
        <f t="shared" si="11"/>
        <v>7108.7960352834398</v>
      </c>
      <c r="O30" s="50"/>
    </row>
    <row r="31" spans="1:15" s="50" customFormat="1" ht="12" customHeight="1">
      <c r="A31" s="60"/>
      <c r="B31" s="58" t="s">
        <v>11</v>
      </c>
      <c r="C31" s="58"/>
      <c r="D31" s="58"/>
      <c r="E31" s="58"/>
      <c r="F31" s="61">
        <v>13.690913524918612</v>
      </c>
      <c r="G31" s="61">
        <v>297.04094259251445</v>
      </c>
      <c r="H31" s="61">
        <v>20.716988314821077</v>
      </c>
      <c r="I31" s="61">
        <v>162.39337172717083</v>
      </c>
      <c r="J31" s="61">
        <v>236.13836130792203</v>
      </c>
      <c r="K31" s="61">
        <v>246.86271271497333</v>
      </c>
      <c r="L31" s="61">
        <v>22.61668065199207</v>
      </c>
      <c r="M31" s="61">
        <v>1592.5684538829184</v>
      </c>
      <c r="N31" s="54">
        <f t="shared" si="11"/>
        <v>2592.0284247172308</v>
      </c>
      <c r="O31" s="48"/>
    </row>
    <row r="32" spans="1:15" ht="12" customHeight="1" thickBot="1">
      <c r="A32" s="271" t="s">
        <v>143</v>
      </c>
      <c r="B32" s="271"/>
      <c r="C32" s="240"/>
      <c r="D32" s="240"/>
      <c r="E32" s="240"/>
      <c r="F32" s="77">
        <v>210.62664231384352</v>
      </c>
      <c r="G32" s="77">
        <v>1878.6472091470839</v>
      </c>
      <c r="H32" s="77">
        <v>538.25623000851499</v>
      </c>
      <c r="I32" s="77">
        <v>2117.3988881147734</v>
      </c>
      <c r="J32" s="77">
        <v>3059.7082366909863</v>
      </c>
      <c r="K32" s="77">
        <v>1925.6212783613755</v>
      </c>
      <c r="L32" s="77">
        <v>478.63084593846298</v>
      </c>
      <c r="M32" s="77">
        <v>10111.062513454684</v>
      </c>
      <c r="N32" s="77">
        <f t="shared" si="11"/>
        <v>20319.951844029725</v>
      </c>
    </row>
    <row r="33" spans="1:14" ht="12" customHeight="1">
      <c r="A33" s="55"/>
      <c r="B33" s="55"/>
      <c r="C33" s="58"/>
      <c r="D33" s="58"/>
      <c r="E33" s="58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2" customHeight="1" thickBot="1"/>
    <row r="35" spans="1:14" ht="29.25" customHeight="1">
      <c r="A35" s="268" t="s">
        <v>406</v>
      </c>
      <c r="B35" s="268"/>
      <c r="C35" s="76"/>
      <c r="D35" s="76"/>
      <c r="E35" s="76"/>
      <c r="F35" s="269" t="s">
        <v>223</v>
      </c>
      <c r="G35" s="269"/>
      <c r="H35" s="269"/>
      <c r="I35" s="269"/>
      <c r="J35" s="269"/>
      <c r="K35" s="269"/>
      <c r="L35" s="269"/>
      <c r="M35" s="269"/>
      <c r="N35" s="269"/>
    </row>
    <row r="36" spans="1:14" ht="12" customHeight="1">
      <c r="A36" s="270" t="s">
        <v>126</v>
      </c>
      <c r="B36" s="270"/>
      <c r="C36" s="51"/>
      <c r="D36" s="51"/>
      <c r="E36" s="51"/>
      <c r="F36" s="239" t="s">
        <v>132</v>
      </c>
      <c r="G36" s="239" t="s">
        <v>133</v>
      </c>
      <c r="H36" s="239" t="s">
        <v>134</v>
      </c>
      <c r="I36" s="239" t="s">
        <v>135</v>
      </c>
      <c r="J36" s="239" t="s">
        <v>136</v>
      </c>
      <c r="K36" s="239" t="s">
        <v>137</v>
      </c>
      <c r="L36" s="239" t="s">
        <v>138</v>
      </c>
      <c r="M36" s="239" t="s">
        <v>139</v>
      </c>
      <c r="N36" s="239" t="s">
        <v>0</v>
      </c>
    </row>
    <row r="37" spans="1:14" ht="12" customHeight="1" thickBot="1">
      <c r="A37" s="267" t="s">
        <v>218</v>
      </c>
      <c r="B37" s="267"/>
      <c r="C37" s="110"/>
      <c r="D37" s="110"/>
      <c r="E37" s="110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270" t="s">
        <v>0</v>
      </c>
      <c r="B38" s="270"/>
      <c r="C38" s="51"/>
      <c r="D38" s="51"/>
      <c r="E38" s="51"/>
      <c r="F38" s="54">
        <f>F39+F40+F44</f>
        <v>0</v>
      </c>
      <c r="G38" s="54">
        <f t="shared" ref="G38" si="19">G39+G40+G44</f>
        <v>0</v>
      </c>
      <c r="H38" s="54">
        <f t="shared" ref="H38" si="20">H39+H40+H44</f>
        <v>0</v>
      </c>
      <c r="I38" s="54">
        <f t="shared" ref="I38" si="21">I39+I40+I44</f>
        <v>0</v>
      </c>
      <c r="J38" s="54">
        <f t="shared" ref="J38" si="22">J39+J40+J44</f>
        <v>0</v>
      </c>
      <c r="K38" s="54">
        <f t="shared" ref="K38" si="23">K39+K40+K44</f>
        <v>0</v>
      </c>
      <c r="L38" s="54">
        <f t="shared" ref="L38" si="24">L39+L40+L44</f>
        <v>0</v>
      </c>
      <c r="M38" s="54">
        <f t="shared" ref="M38" si="25">M39+M40+M44</f>
        <v>0</v>
      </c>
      <c r="N38" s="54">
        <f t="shared" ref="N38" si="26">N39+N40+N44</f>
        <v>0</v>
      </c>
    </row>
    <row r="39" spans="1:14">
      <c r="A39" s="272" t="s">
        <v>141</v>
      </c>
      <c r="B39" s="272"/>
      <c r="C39" s="51"/>
      <c r="D39" s="51"/>
      <c r="E39" s="51"/>
      <c r="F39" s="54"/>
      <c r="G39" s="54"/>
      <c r="H39" s="54"/>
      <c r="I39" s="54"/>
      <c r="J39" s="54"/>
      <c r="K39" s="54"/>
      <c r="L39" s="54"/>
      <c r="M39" s="54"/>
      <c r="N39" s="54">
        <f t="shared" ref="N39:N44" si="27">SUM(F39:M39)</f>
        <v>0</v>
      </c>
    </row>
    <row r="40" spans="1:14">
      <c r="A40" s="180" t="s">
        <v>252</v>
      </c>
      <c r="B40" s="180"/>
      <c r="C40" s="55"/>
      <c r="D40" s="55"/>
      <c r="E40" s="55"/>
      <c r="F40" s="54">
        <f>F41+F42+F43</f>
        <v>0</v>
      </c>
      <c r="G40" s="54">
        <f t="shared" ref="G40" si="28">G41+G42+G43</f>
        <v>0</v>
      </c>
      <c r="H40" s="54">
        <f t="shared" ref="H40" si="29">H41+H42+H43</f>
        <v>0</v>
      </c>
      <c r="I40" s="54">
        <f t="shared" ref="I40" si="30">I41+I42+I43</f>
        <v>0</v>
      </c>
      <c r="J40" s="54">
        <f t="shared" ref="J40" si="31">J41+J42+J43</f>
        <v>0</v>
      </c>
      <c r="K40" s="54">
        <f t="shared" ref="K40" si="32">K41+K42+K43</f>
        <v>0</v>
      </c>
      <c r="L40" s="54">
        <f t="shared" ref="L40" si="33">L41+L42+L43</f>
        <v>0</v>
      </c>
      <c r="M40" s="54">
        <f t="shared" ref="M40" si="34">M41+M42+M43</f>
        <v>0</v>
      </c>
      <c r="N40" s="54">
        <f t="shared" si="27"/>
        <v>0</v>
      </c>
    </row>
    <row r="41" spans="1:14">
      <c r="A41" s="60"/>
      <c r="B41" s="58" t="s">
        <v>322</v>
      </c>
      <c r="C41" s="58"/>
      <c r="D41" s="58"/>
      <c r="E41" s="58"/>
      <c r="F41" s="61"/>
      <c r="G41" s="61"/>
      <c r="H41" s="61"/>
      <c r="I41" s="61"/>
      <c r="J41" s="61"/>
      <c r="K41" s="61"/>
      <c r="L41" s="61"/>
      <c r="M41" s="61"/>
      <c r="N41" s="54">
        <f t="shared" si="27"/>
        <v>0</v>
      </c>
    </row>
    <row r="42" spans="1:14">
      <c r="A42" s="60"/>
      <c r="B42" s="58" t="s">
        <v>297</v>
      </c>
      <c r="C42" s="58"/>
      <c r="D42" s="58"/>
      <c r="E42" s="58"/>
      <c r="F42" s="60"/>
      <c r="G42" s="61"/>
      <c r="H42" s="61"/>
      <c r="I42" s="61"/>
      <c r="J42" s="61"/>
      <c r="K42" s="61"/>
      <c r="L42" s="61"/>
      <c r="M42" s="61"/>
      <c r="N42" s="54">
        <f t="shared" si="27"/>
        <v>0</v>
      </c>
    </row>
    <row r="43" spans="1:14">
      <c r="A43" s="60"/>
      <c r="B43" s="58" t="s">
        <v>11</v>
      </c>
      <c r="C43" s="58"/>
      <c r="D43" s="58"/>
      <c r="E43" s="58"/>
      <c r="F43" s="61"/>
      <c r="G43" s="61"/>
      <c r="H43" s="61"/>
      <c r="I43" s="61"/>
      <c r="J43" s="61"/>
      <c r="K43" s="61"/>
      <c r="L43" s="61"/>
      <c r="M43" s="61"/>
      <c r="N43" s="54">
        <f t="shared" si="27"/>
        <v>0</v>
      </c>
    </row>
    <row r="44" spans="1:14" ht="13.8" thickBot="1">
      <c r="A44" s="271" t="s">
        <v>143</v>
      </c>
      <c r="B44" s="271"/>
      <c r="C44" s="240"/>
      <c r="D44" s="240"/>
      <c r="E44" s="240"/>
      <c r="F44" s="77"/>
      <c r="G44" s="77"/>
      <c r="H44" s="77"/>
      <c r="I44" s="77"/>
      <c r="J44" s="77"/>
      <c r="K44" s="77"/>
      <c r="L44" s="77"/>
      <c r="M44" s="77"/>
      <c r="N44" s="77">
        <f t="shared" si="27"/>
        <v>0</v>
      </c>
    </row>
    <row r="45" spans="1:14">
      <c r="A45" s="55"/>
      <c r="B45" s="55"/>
      <c r="C45" s="58"/>
      <c r="D45" s="58"/>
      <c r="E45" s="58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3.8" thickBot="1"/>
    <row r="47" spans="1:14" ht="27.75" customHeight="1">
      <c r="A47" s="268" t="s">
        <v>407</v>
      </c>
      <c r="B47" s="268"/>
      <c r="C47" s="76"/>
      <c r="D47" s="76"/>
      <c r="E47" s="76"/>
      <c r="F47" s="269" t="s">
        <v>223</v>
      </c>
      <c r="G47" s="269"/>
      <c r="H47" s="269"/>
      <c r="I47" s="269"/>
      <c r="J47" s="269"/>
      <c r="K47" s="269"/>
      <c r="L47" s="269"/>
      <c r="M47" s="269"/>
      <c r="N47" s="269"/>
    </row>
    <row r="48" spans="1:14">
      <c r="A48" s="270" t="s">
        <v>126</v>
      </c>
      <c r="B48" s="270"/>
      <c r="C48" s="51"/>
      <c r="D48" s="51"/>
      <c r="E48" s="51"/>
      <c r="F48" s="239" t="s">
        <v>132</v>
      </c>
      <c r="G48" s="239" t="s">
        <v>133</v>
      </c>
      <c r="H48" s="239" t="s">
        <v>134</v>
      </c>
      <c r="I48" s="239" t="s">
        <v>135</v>
      </c>
      <c r="J48" s="239" t="s">
        <v>136</v>
      </c>
      <c r="K48" s="239" t="s">
        <v>137</v>
      </c>
      <c r="L48" s="239" t="s">
        <v>138</v>
      </c>
      <c r="M48" s="239" t="s">
        <v>139</v>
      </c>
      <c r="N48" s="239" t="s">
        <v>0</v>
      </c>
    </row>
    <row r="49" spans="1:14" ht="13.8" thickBot="1">
      <c r="A49" s="267" t="s">
        <v>218</v>
      </c>
      <c r="B49" s="267"/>
      <c r="C49" s="110"/>
      <c r="D49" s="110"/>
      <c r="E49" s="110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>
      <c r="A50" s="270" t="s">
        <v>0</v>
      </c>
      <c r="B50" s="270"/>
      <c r="C50" s="51"/>
      <c r="D50" s="51"/>
      <c r="E50" s="51"/>
      <c r="F50" s="54">
        <f>F51+F52+F56</f>
        <v>0</v>
      </c>
      <c r="G50" s="54">
        <f t="shared" ref="G50" si="35">G51+G52+G56</f>
        <v>0</v>
      </c>
      <c r="H50" s="54">
        <f t="shared" ref="H50" si="36">H51+H52+H56</f>
        <v>0</v>
      </c>
      <c r="I50" s="54">
        <f t="shared" ref="I50" si="37">I51+I52+I56</f>
        <v>0</v>
      </c>
      <c r="J50" s="54">
        <f t="shared" ref="J50" si="38">J51+J52+J56</f>
        <v>0</v>
      </c>
      <c r="K50" s="54">
        <f t="shared" ref="K50" si="39">K51+K52+K56</f>
        <v>0</v>
      </c>
      <c r="L50" s="54">
        <f t="shared" ref="L50" si="40">L51+L52+L56</f>
        <v>0</v>
      </c>
      <c r="M50" s="54">
        <f t="shared" ref="M50" si="41">M51+M52+M56</f>
        <v>0</v>
      </c>
      <c r="N50" s="54">
        <f t="shared" ref="N50" si="42">N51+N52+N56</f>
        <v>0</v>
      </c>
    </row>
    <row r="51" spans="1:14">
      <c r="A51" s="272" t="s">
        <v>141</v>
      </c>
      <c r="B51" s="272"/>
      <c r="C51" s="51"/>
      <c r="D51" s="51"/>
      <c r="E51" s="51"/>
      <c r="F51" s="54"/>
      <c r="G51" s="54"/>
      <c r="H51" s="54"/>
      <c r="I51" s="54"/>
      <c r="J51" s="54"/>
      <c r="K51" s="54"/>
      <c r="L51" s="54"/>
      <c r="M51" s="54"/>
      <c r="N51" s="54">
        <f t="shared" ref="N51:N56" si="43">SUM(F51:M51)</f>
        <v>0</v>
      </c>
    </row>
    <row r="52" spans="1:14">
      <c r="A52" s="180" t="s">
        <v>252</v>
      </c>
      <c r="B52" s="180"/>
      <c r="C52" s="55"/>
      <c r="D52" s="55"/>
      <c r="E52" s="55"/>
      <c r="F52" s="54">
        <f>F53+F54+F55</f>
        <v>0</v>
      </c>
      <c r="G52" s="54">
        <f t="shared" ref="G52" si="44">G53+G54+G55</f>
        <v>0</v>
      </c>
      <c r="H52" s="54">
        <f t="shared" ref="H52" si="45">H53+H54+H55</f>
        <v>0</v>
      </c>
      <c r="I52" s="54">
        <f t="shared" ref="I52" si="46">I53+I54+I55</f>
        <v>0</v>
      </c>
      <c r="J52" s="54">
        <f t="shared" ref="J52" si="47">J53+J54+J55</f>
        <v>0</v>
      </c>
      <c r="K52" s="54">
        <f t="shared" ref="K52" si="48">K53+K54+K55</f>
        <v>0</v>
      </c>
      <c r="L52" s="54">
        <f t="shared" ref="L52" si="49">L53+L54+L55</f>
        <v>0</v>
      </c>
      <c r="M52" s="54">
        <f t="shared" ref="M52" si="50">M53+M54+M55</f>
        <v>0</v>
      </c>
      <c r="N52" s="54">
        <f t="shared" si="43"/>
        <v>0</v>
      </c>
    </row>
    <row r="53" spans="1:14">
      <c r="A53" s="60"/>
      <c r="B53" s="58" t="s">
        <v>322</v>
      </c>
      <c r="C53" s="58"/>
      <c r="D53" s="58"/>
      <c r="E53" s="58"/>
      <c r="F53" s="61"/>
      <c r="G53" s="61"/>
      <c r="H53" s="61"/>
      <c r="I53" s="61"/>
      <c r="J53" s="61"/>
      <c r="K53" s="61"/>
      <c r="L53" s="61"/>
      <c r="M53" s="61"/>
      <c r="N53" s="54">
        <f t="shared" si="43"/>
        <v>0</v>
      </c>
    </row>
    <row r="54" spans="1:14">
      <c r="A54" s="60"/>
      <c r="B54" s="58" t="s">
        <v>297</v>
      </c>
      <c r="C54" s="58"/>
      <c r="D54" s="58"/>
      <c r="E54" s="58"/>
      <c r="F54" s="60"/>
      <c r="G54" s="61"/>
      <c r="H54" s="61"/>
      <c r="I54" s="61"/>
      <c r="J54" s="61"/>
      <c r="K54" s="61"/>
      <c r="L54" s="61"/>
      <c r="M54" s="61"/>
      <c r="N54" s="54">
        <f t="shared" si="43"/>
        <v>0</v>
      </c>
    </row>
    <row r="55" spans="1:14">
      <c r="A55" s="60"/>
      <c r="B55" s="58" t="s">
        <v>11</v>
      </c>
      <c r="C55" s="58"/>
      <c r="D55" s="58"/>
      <c r="E55" s="58"/>
      <c r="F55" s="61"/>
      <c r="G55" s="61"/>
      <c r="H55" s="61"/>
      <c r="I55" s="61"/>
      <c r="J55" s="61"/>
      <c r="K55" s="61"/>
      <c r="L55" s="61"/>
      <c r="M55" s="61"/>
      <c r="N55" s="54">
        <f t="shared" si="43"/>
        <v>0</v>
      </c>
    </row>
    <row r="56" spans="1:14" ht="13.8" thickBot="1">
      <c r="A56" s="271" t="s">
        <v>143</v>
      </c>
      <c r="B56" s="271"/>
      <c r="C56" s="240"/>
      <c r="D56" s="240"/>
      <c r="E56" s="240"/>
      <c r="F56" s="77"/>
      <c r="G56" s="77"/>
      <c r="H56" s="77"/>
      <c r="I56" s="77"/>
      <c r="J56" s="77"/>
      <c r="K56" s="77"/>
      <c r="L56" s="77"/>
      <c r="M56" s="77"/>
      <c r="N56" s="77">
        <f t="shared" si="43"/>
        <v>0</v>
      </c>
    </row>
    <row r="57" spans="1:14" ht="15" customHeight="1">
      <c r="A57" s="55"/>
      <c r="B57" s="55"/>
      <c r="C57" s="58"/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8" customHeight="1" thickBot="1"/>
    <row r="59" spans="1:14" ht="27" customHeight="1">
      <c r="A59" s="268" t="s">
        <v>408</v>
      </c>
      <c r="B59" s="268"/>
      <c r="C59" s="76"/>
      <c r="D59" s="76"/>
      <c r="E59" s="76"/>
      <c r="F59" s="269" t="s">
        <v>223</v>
      </c>
      <c r="G59" s="269"/>
      <c r="H59" s="269"/>
      <c r="I59" s="269"/>
      <c r="J59" s="269"/>
      <c r="K59" s="269"/>
      <c r="L59" s="269"/>
      <c r="M59" s="269"/>
      <c r="N59" s="269"/>
    </row>
    <row r="60" spans="1:14">
      <c r="A60" s="270" t="s">
        <v>126</v>
      </c>
      <c r="B60" s="270"/>
      <c r="C60" s="51"/>
      <c r="D60" s="51"/>
      <c r="E60" s="51"/>
      <c r="F60" s="239" t="s">
        <v>132</v>
      </c>
      <c r="G60" s="239" t="s">
        <v>133</v>
      </c>
      <c r="H60" s="239" t="s">
        <v>134</v>
      </c>
      <c r="I60" s="239" t="s">
        <v>135</v>
      </c>
      <c r="J60" s="239" t="s">
        <v>136</v>
      </c>
      <c r="K60" s="239" t="s">
        <v>137</v>
      </c>
      <c r="L60" s="239" t="s">
        <v>138</v>
      </c>
      <c r="M60" s="239" t="s">
        <v>139</v>
      </c>
      <c r="N60" s="239" t="s">
        <v>0</v>
      </c>
    </row>
    <row r="61" spans="1:14" ht="13.8" thickBot="1">
      <c r="A61" s="267" t="s">
        <v>218</v>
      </c>
      <c r="B61" s="267"/>
      <c r="C61" s="110"/>
      <c r="D61" s="110"/>
      <c r="E61" s="110"/>
      <c r="F61" s="111"/>
      <c r="G61" s="111"/>
      <c r="H61" s="111"/>
      <c r="I61" s="111"/>
      <c r="J61" s="111"/>
      <c r="K61" s="111"/>
      <c r="L61" s="111"/>
      <c r="M61" s="111"/>
      <c r="N61" s="111"/>
    </row>
    <row r="62" spans="1:14">
      <c r="A62" s="270" t="s">
        <v>0</v>
      </c>
      <c r="B62" s="270"/>
      <c r="C62" s="51"/>
      <c r="D62" s="51"/>
      <c r="E62" s="51"/>
      <c r="F62" s="54">
        <f>F63+F64+F68</f>
        <v>0</v>
      </c>
      <c r="G62" s="54">
        <f t="shared" ref="G62" si="51">G63+G64+G68</f>
        <v>0</v>
      </c>
      <c r="H62" s="54">
        <f t="shared" ref="H62" si="52">H63+H64+H68</f>
        <v>0</v>
      </c>
      <c r="I62" s="54">
        <f t="shared" ref="I62" si="53">I63+I64+I68</f>
        <v>0</v>
      </c>
      <c r="J62" s="54">
        <f t="shared" ref="J62" si="54">J63+J64+J68</f>
        <v>0</v>
      </c>
      <c r="K62" s="54">
        <f t="shared" ref="K62" si="55">K63+K64+K68</f>
        <v>0</v>
      </c>
      <c r="L62" s="54">
        <f t="shared" ref="L62" si="56">L63+L64+L68</f>
        <v>0</v>
      </c>
      <c r="M62" s="54">
        <f t="shared" ref="M62" si="57">M63+M64+M68</f>
        <v>0</v>
      </c>
      <c r="N62" s="54">
        <f t="shared" ref="N62" si="58">N63+N64+N68</f>
        <v>0</v>
      </c>
    </row>
    <row r="63" spans="1:14">
      <c r="A63" s="272" t="s">
        <v>141</v>
      </c>
      <c r="B63" s="272"/>
      <c r="C63" s="51"/>
      <c r="D63" s="51"/>
      <c r="E63" s="51"/>
      <c r="F63" s="54"/>
      <c r="G63" s="54"/>
      <c r="H63" s="54"/>
      <c r="I63" s="54"/>
      <c r="J63" s="54"/>
      <c r="K63" s="54"/>
      <c r="L63" s="54"/>
      <c r="M63" s="54"/>
      <c r="N63" s="54">
        <f t="shared" ref="N63:N68" si="59">SUM(F63:M63)</f>
        <v>0</v>
      </c>
    </row>
    <row r="64" spans="1:14">
      <c r="A64" s="180" t="s">
        <v>252</v>
      </c>
      <c r="B64" s="180"/>
      <c r="C64" s="55"/>
      <c r="D64" s="55"/>
      <c r="E64" s="55"/>
      <c r="F64" s="54">
        <f>F65+F66+F67</f>
        <v>0</v>
      </c>
      <c r="G64" s="54">
        <f t="shared" ref="G64" si="60">G65+G66+G67</f>
        <v>0</v>
      </c>
      <c r="H64" s="54">
        <f t="shared" ref="H64" si="61">H65+H66+H67</f>
        <v>0</v>
      </c>
      <c r="I64" s="54">
        <f t="shared" ref="I64" si="62">I65+I66+I67</f>
        <v>0</v>
      </c>
      <c r="J64" s="54">
        <f t="shared" ref="J64" si="63">J65+J66+J67</f>
        <v>0</v>
      </c>
      <c r="K64" s="54">
        <f t="shared" ref="K64" si="64">K65+K66+K67</f>
        <v>0</v>
      </c>
      <c r="L64" s="54">
        <f t="shared" ref="L64" si="65">L65+L66+L67</f>
        <v>0</v>
      </c>
      <c r="M64" s="54">
        <f t="shared" ref="M64" si="66">M65+M66+M67</f>
        <v>0</v>
      </c>
      <c r="N64" s="54">
        <f t="shared" si="59"/>
        <v>0</v>
      </c>
    </row>
    <row r="65" spans="1:14">
      <c r="A65" s="60"/>
      <c r="B65" s="58" t="s">
        <v>322</v>
      </c>
      <c r="C65" s="58"/>
      <c r="D65" s="58"/>
      <c r="E65" s="58"/>
      <c r="F65" s="61"/>
      <c r="G65" s="61"/>
      <c r="H65" s="61"/>
      <c r="I65" s="61"/>
      <c r="J65" s="61"/>
      <c r="K65" s="61"/>
      <c r="L65" s="61"/>
      <c r="M65" s="61"/>
      <c r="N65" s="54">
        <f t="shared" si="59"/>
        <v>0</v>
      </c>
    </row>
    <row r="66" spans="1:14">
      <c r="A66" s="60"/>
      <c r="B66" s="58" t="s">
        <v>297</v>
      </c>
      <c r="C66" s="58"/>
      <c r="D66" s="58"/>
      <c r="E66" s="58"/>
      <c r="F66" s="60"/>
      <c r="G66" s="61"/>
      <c r="H66" s="61"/>
      <c r="I66" s="61"/>
      <c r="J66" s="61"/>
      <c r="K66" s="61"/>
      <c r="L66" s="61"/>
      <c r="M66" s="61"/>
      <c r="N66" s="54">
        <f t="shared" si="59"/>
        <v>0</v>
      </c>
    </row>
    <row r="67" spans="1:14" ht="14.25" customHeight="1">
      <c r="A67" s="60"/>
      <c r="B67" s="58" t="s">
        <v>11</v>
      </c>
      <c r="C67" s="58"/>
      <c r="D67" s="58"/>
      <c r="E67" s="58"/>
      <c r="F67" s="61"/>
      <c r="G67" s="61"/>
      <c r="H67" s="61"/>
      <c r="I67" s="61"/>
      <c r="J67" s="61"/>
      <c r="K67" s="61"/>
      <c r="L67" s="61"/>
      <c r="M67" s="61"/>
      <c r="N67" s="54">
        <f t="shared" si="59"/>
        <v>0</v>
      </c>
    </row>
    <row r="68" spans="1:14" ht="13.8" thickBot="1">
      <c r="A68" s="271" t="s">
        <v>143</v>
      </c>
      <c r="B68" s="271"/>
      <c r="C68" s="240"/>
      <c r="D68" s="240"/>
      <c r="E68" s="240"/>
      <c r="F68" s="77"/>
      <c r="G68" s="77"/>
      <c r="H68" s="77"/>
      <c r="I68" s="77"/>
      <c r="J68" s="77"/>
      <c r="K68" s="77"/>
      <c r="L68" s="77"/>
      <c r="M68" s="77"/>
      <c r="N68" s="77">
        <f t="shared" si="59"/>
        <v>0</v>
      </c>
    </row>
    <row r="69" spans="1:14" ht="20.25" customHeight="1">
      <c r="A69" s="55"/>
      <c r="B69" s="55"/>
      <c r="C69" s="58"/>
      <c r="D69" s="58"/>
      <c r="E69" s="58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13.8" thickBot="1"/>
    <row r="71" spans="1:14" ht="30" customHeight="1">
      <c r="A71" s="268" t="s">
        <v>404</v>
      </c>
      <c r="B71" s="268"/>
      <c r="C71" s="76"/>
      <c r="D71" s="76"/>
      <c r="E71" s="76"/>
      <c r="F71" s="269" t="s">
        <v>223</v>
      </c>
      <c r="G71" s="269"/>
      <c r="H71" s="269"/>
      <c r="I71" s="269"/>
      <c r="J71" s="269"/>
      <c r="K71" s="269"/>
      <c r="L71" s="269"/>
      <c r="M71" s="269"/>
      <c r="N71" s="269"/>
    </row>
    <row r="72" spans="1:14">
      <c r="A72" s="270" t="s">
        <v>126</v>
      </c>
      <c r="B72" s="270"/>
      <c r="C72" s="51"/>
      <c r="D72" s="51"/>
      <c r="E72" s="51"/>
      <c r="F72" s="239" t="s">
        <v>132</v>
      </c>
      <c r="G72" s="239" t="s">
        <v>133</v>
      </c>
      <c r="H72" s="239" t="s">
        <v>134</v>
      </c>
      <c r="I72" s="239" t="s">
        <v>135</v>
      </c>
      <c r="J72" s="239" t="s">
        <v>136</v>
      </c>
      <c r="K72" s="239" t="s">
        <v>137</v>
      </c>
      <c r="L72" s="239" t="s">
        <v>138</v>
      </c>
      <c r="M72" s="239" t="s">
        <v>139</v>
      </c>
      <c r="N72" s="239" t="s">
        <v>0</v>
      </c>
    </row>
    <row r="73" spans="1:14" ht="13.8" thickBot="1">
      <c r="A73" s="267" t="s">
        <v>218</v>
      </c>
      <c r="B73" s="267"/>
      <c r="C73" s="110"/>
      <c r="D73" s="110"/>
      <c r="E73" s="110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>
      <c r="A74" s="270" t="s">
        <v>0</v>
      </c>
      <c r="B74" s="270"/>
      <c r="C74" s="51"/>
      <c r="D74" s="51"/>
      <c r="E74" s="51"/>
      <c r="F74" s="54">
        <f>F75+F76+F80</f>
        <v>0</v>
      </c>
      <c r="G74" s="54">
        <f t="shared" ref="G74" si="67">G75+G76+G80</f>
        <v>0</v>
      </c>
      <c r="H74" s="54">
        <f t="shared" ref="H74" si="68">H75+H76+H80</f>
        <v>0</v>
      </c>
      <c r="I74" s="54">
        <f t="shared" ref="I74" si="69">I75+I76+I80</f>
        <v>0</v>
      </c>
      <c r="J74" s="54">
        <f t="shared" ref="J74" si="70">J75+J76+J80</f>
        <v>0</v>
      </c>
      <c r="K74" s="54">
        <f t="shared" ref="K74" si="71">K75+K76+K80</f>
        <v>0</v>
      </c>
      <c r="L74" s="54">
        <f t="shared" ref="L74" si="72">L75+L76+L80</f>
        <v>0</v>
      </c>
      <c r="M74" s="54">
        <f t="shared" ref="M74" si="73">M75+M76+M80</f>
        <v>0</v>
      </c>
      <c r="N74" s="54">
        <f t="shared" ref="N74" si="74">N75+N76+N80</f>
        <v>0</v>
      </c>
    </row>
    <row r="75" spans="1:14">
      <c r="A75" s="272" t="s">
        <v>141</v>
      </c>
      <c r="B75" s="272"/>
      <c r="C75" s="51"/>
      <c r="D75" s="51"/>
      <c r="E75" s="51"/>
      <c r="F75" s="54"/>
      <c r="G75" s="54"/>
      <c r="H75" s="54"/>
      <c r="I75" s="54"/>
      <c r="J75" s="54"/>
      <c r="K75" s="54"/>
      <c r="L75" s="54"/>
      <c r="M75" s="54"/>
      <c r="N75" s="54">
        <f t="shared" ref="N75:N80" si="75">SUM(F75:M75)</f>
        <v>0</v>
      </c>
    </row>
    <row r="76" spans="1:14">
      <c r="A76" s="180" t="s">
        <v>252</v>
      </c>
      <c r="B76" s="180"/>
      <c r="C76" s="55"/>
      <c r="D76" s="55"/>
      <c r="E76" s="55"/>
      <c r="F76" s="54">
        <f>F77+F78+F79</f>
        <v>0</v>
      </c>
      <c r="G76" s="54">
        <f t="shared" ref="G76" si="76">G77+G78+G79</f>
        <v>0</v>
      </c>
      <c r="H76" s="54">
        <f t="shared" ref="H76" si="77">H77+H78+H79</f>
        <v>0</v>
      </c>
      <c r="I76" s="54">
        <f t="shared" ref="I76" si="78">I77+I78+I79</f>
        <v>0</v>
      </c>
      <c r="J76" s="54">
        <f t="shared" ref="J76" si="79">J77+J78+J79</f>
        <v>0</v>
      </c>
      <c r="K76" s="54">
        <f t="shared" ref="K76" si="80">K77+K78+K79</f>
        <v>0</v>
      </c>
      <c r="L76" s="54">
        <f t="shared" ref="L76" si="81">L77+L78+L79</f>
        <v>0</v>
      </c>
      <c r="M76" s="54">
        <f t="shared" ref="M76" si="82">M77+M78+M79</f>
        <v>0</v>
      </c>
      <c r="N76" s="54">
        <f t="shared" si="75"/>
        <v>0</v>
      </c>
    </row>
    <row r="77" spans="1:14">
      <c r="A77" s="60"/>
      <c r="B77" s="58" t="s">
        <v>322</v>
      </c>
      <c r="C77" s="58"/>
      <c r="D77" s="58"/>
      <c r="E77" s="58"/>
      <c r="F77" s="61"/>
      <c r="G77" s="61"/>
      <c r="H77" s="61"/>
      <c r="I77" s="61"/>
      <c r="J77" s="61"/>
      <c r="K77" s="61"/>
      <c r="L77" s="61"/>
      <c r="M77" s="61"/>
      <c r="N77" s="54">
        <f t="shared" si="75"/>
        <v>0</v>
      </c>
    </row>
    <row r="78" spans="1:14">
      <c r="A78" s="60"/>
      <c r="B78" s="58" t="s">
        <v>297</v>
      </c>
      <c r="C78" s="58"/>
      <c r="D78" s="58"/>
      <c r="E78" s="58"/>
      <c r="F78" s="60"/>
      <c r="G78" s="61"/>
      <c r="H78" s="61"/>
      <c r="I78" s="61"/>
      <c r="J78" s="61"/>
      <c r="K78" s="61"/>
      <c r="L78" s="61"/>
      <c r="M78" s="61"/>
      <c r="N78" s="54">
        <f t="shared" si="75"/>
        <v>0</v>
      </c>
    </row>
    <row r="79" spans="1:14">
      <c r="A79" s="60"/>
      <c r="B79" s="58" t="s">
        <v>11</v>
      </c>
      <c r="C79" s="58"/>
      <c r="D79" s="58"/>
      <c r="E79" s="58"/>
      <c r="F79" s="61"/>
      <c r="G79" s="61"/>
      <c r="H79" s="61"/>
      <c r="I79" s="61"/>
      <c r="J79" s="61"/>
      <c r="K79" s="61"/>
      <c r="L79" s="61"/>
      <c r="M79" s="61"/>
      <c r="N79" s="54">
        <f t="shared" si="75"/>
        <v>0</v>
      </c>
    </row>
    <row r="80" spans="1:14" ht="13.8" thickBot="1">
      <c r="A80" s="271" t="s">
        <v>143</v>
      </c>
      <c r="B80" s="271"/>
      <c r="C80" s="240"/>
      <c r="D80" s="240"/>
      <c r="E80" s="240"/>
      <c r="F80" s="77"/>
      <c r="G80" s="77"/>
      <c r="H80" s="77"/>
      <c r="I80" s="77"/>
      <c r="J80" s="77"/>
      <c r="K80" s="77"/>
      <c r="L80" s="77"/>
      <c r="M80" s="77"/>
      <c r="N80" s="77">
        <f t="shared" si="75"/>
        <v>0</v>
      </c>
    </row>
    <row r="82" spans="1:14" ht="13.8" thickBot="1"/>
    <row r="83" spans="1:14" ht="29.25" customHeight="1">
      <c r="A83" s="268" t="s">
        <v>316</v>
      </c>
      <c r="B83" s="268"/>
      <c r="C83" s="76"/>
      <c r="D83" s="76"/>
      <c r="E83" s="76"/>
      <c r="F83" s="269" t="s">
        <v>223</v>
      </c>
      <c r="G83" s="269"/>
      <c r="H83" s="269"/>
      <c r="I83" s="269"/>
      <c r="J83" s="269"/>
      <c r="K83" s="269"/>
      <c r="L83" s="269"/>
      <c r="M83" s="269"/>
      <c r="N83" s="269"/>
    </row>
    <row r="84" spans="1:14">
      <c r="A84" s="270" t="s">
        <v>126</v>
      </c>
      <c r="B84" s="270"/>
      <c r="C84" s="51"/>
      <c r="D84" s="51"/>
      <c r="E84" s="51"/>
      <c r="F84" s="239" t="s">
        <v>132</v>
      </c>
      <c r="G84" s="239" t="s">
        <v>133</v>
      </c>
      <c r="H84" s="239" t="s">
        <v>134</v>
      </c>
      <c r="I84" s="239" t="s">
        <v>135</v>
      </c>
      <c r="J84" s="239" t="s">
        <v>136</v>
      </c>
      <c r="K84" s="239" t="s">
        <v>137</v>
      </c>
      <c r="L84" s="239" t="s">
        <v>138</v>
      </c>
      <c r="M84" s="239" t="s">
        <v>139</v>
      </c>
      <c r="N84" s="239" t="s">
        <v>0</v>
      </c>
    </row>
    <row r="85" spans="1:14" ht="13.8" thickBot="1">
      <c r="A85" s="267" t="s">
        <v>218</v>
      </c>
      <c r="B85" s="267"/>
      <c r="C85" s="110"/>
      <c r="D85" s="110"/>
      <c r="E85" s="110"/>
      <c r="F85" s="111"/>
      <c r="G85" s="111"/>
      <c r="H85" s="111"/>
      <c r="I85" s="111"/>
      <c r="J85" s="111"/>
      <c r="K85" s="111"/>
      <c r="L85" s="111"/>
      <c r="M85" s="111"/>
      <c r="N85" s="111"/>
    </row>
    <row r="86" spans="1:14">
      <c r="A86" s="270" t="s">
        <v>0</v>
      </c>
      <c r="B86" s="270"/>
      <c r="C86" s="51"/>
      <c r="D86" s="51"/>
      <c r="E86" s="51"/>
      <c r="F86" s="54">
        <f>F62-F74</f>
        <v>0</v>
      </c>
      <c r="G86" s="54">
        <f t="shared" ref="G86:N86" si="83">G62-G74</f>
        <v>0</v>
      </c>
      <c r="H86" s="54">
        <f t="shared" si="83"/>
        <v>0</v>
      </c>
      <c r="I86" s="54">
        <f t="shared" si="83"/>
        <v>0</v>
      </c>
      <c r="J86" s="54">
        <f t="shared" si="83"/>
        <v>0</v>
      </c>
      <c r="K86" s="54">
        <f t="shared" si="83"/>
        <v>0</v>
      </c>
      <c r="L86" s="54">
        <f t="shared" si="83"/>
        <v>0</v>
      </c>
      <c r="M86" s="54">
        <f t="shared" si="83"/>
        <v>0</v>
      </c>
      <c r="N86" s="54">
        <f t="shared" si="83"/>
        <v>0</v>
      </c>
    </row>
    <row r="87" spans="1:14">
      <c r="A87" s="272" t="s">
        <v>141</v>
      </c>
      <c r="B87" s="272"/>
      <c r="C87" s="51"/>
      <c r="D87" s="51"/>
      <c r="E87" s="51"/>
      <c r="F87" s="54">
        <f t="shared" ref="F87:N87" si="84">F63-F75</f>
        <v>0</v>
      </c>
      <c r="G87" s="54">
        <f t="shared" si="84"/>
        <v>0</v>
      </c>
      <c r="H87" s="54">
        <f t="shared" si="84"/>
        <v>0</v>
      </c>
      <c r="I87" s="54">
        <f t="shared" si="84"/>
        <v>0</v>
      </c>
      <c r="J87" s="54">
        <f t="shared" si="84"/>
        <v>0</v>
      </c>
      <c r="K87" s="54">
        <f t="shared" si="84"/>
        <v>0</v>
      </c>
      <c r="L87" s="54">
        <f t="shared" si="84"/>
        <v>0</v>
      </c>
      <c r="M87" s="54">
        <f t="shared" si="84"/>
        <v>0</v>
      </c>
      <c r="N87" s="54">
        <f t="shared" si="84"/>
        <v>0</v>
      </c>
    </row>
    <row r="88" spans="1:14">
      <c r="A88" s="180" t="s">
        <v>252</v>
      </c>
      <c r="B88" s="180"/>
      <c r="C88" s="55"/>
      <c r="D88" s="55"/>
      <c r="E88" s="55"/>
      <c r="F88" s="54">
        <f t="shared" ref="F88:N88" si="85">F64-F76</f>
        <v>0</v>
      </c>
      <c r="G88" s="54">
        <f t="shared" si="85"/>
        <v>0</v>
      </c>
      <c r="H88" s="54">
        <f t="shared" si="85"/>
        <v>0</v>
      </c>
      <c r="I88" s="54">
        <f t="shared" si="85"/>
        <v>0</v>
      </c>
      <c r="J88" s="54">
        <f t="shared" si="85"/>
        <v>0</v>
      </c>
      <c r="K88" s="54">
        <f t="shared" si="85"/>
        <v>0</v>
      </c>
      <c r="L88" s="54">
        <f t="shared" si="85"/>
        <v>0</v>
      </c>
      <c r="M88" s="54">
        <f t="shared" si="85"/>
        <v>0</v>
      </c>
      <c r="N88" s="54">
        <f t="shared" si="85"/>
        <v>0</v>
      </c>
    </row>
    <row r="89" spans="1:14">
      <c r="A89" s="60"/>
      <c r="B89" s="58" t="s">
        <v>322</v>
      </c>
      <c r="C89" s="58"/>
      <c r="D89" s="58"/>
      <c r="E89" s="58"/>
      <c r="F89" s="61">
        <f t="shared" ref="F89:N89" si="86">F65-F77</f>
        <v>0</v>
      </c>
      <c r="G89" s="61">
        <f t="shared" si="86"/>
        <v>0</v>
      </c>
      <c r="H89" s="61">
        <f t="shared" si="86"/>
        <v>0</v>
      </c>
      <c r="I89" s="61">
        <f t="shared" si="86"/>
        <v>0</v>
      </c>
      <c r="J89" s="61">
        <f t="shared" si="86"/>
        <v>0</v>
      </c>
      <c r="K89" s="61">
        <f t="shared" si="86"/>
        <v>0</v>
      </c>
      <c r="L89" s="61">
        <f t="shared" si="86"/>
        <v>0</v>
      </c>
      <c r="M89" s="61">
        <f t="shared" si="86"/>
        <v>0</v>
      </c>
      <c r="N89" s="54">
        <f t="shared" si="86"/>
        <v>0</v>
      </c>
    </row>
    <row r="90" spans="1:14">
      <c r="A90" s="60"/>
      <c r="B90" s="58" t="s">
        <v>297</v>
      </c>
      <c r="C90" s="58"/>
      <c r="D90" s="58"/>
      <c r="E90" s="58"/>
      <c r="F90" s="60">
        <f t="shared" ref="F90:N90" si="87">F66-F78</f>
        <v>0</v>
      </c>
      <c r="G90" s="61">
        <f t="shared" si="87"/>
        <v>0</v>
      </c>
      <c r="H90" s="61">
        <f t="shared" si="87"/>
        <v>0</v>
      </c>
      <c r="I90" s="61">
        <f t="shared" si="87"/>
        <v>0</v>
      </c>
      <c r="J90" s="61">
        <f t="shared" si="87"/>
        <v>0</v>
      </c>
      <c r="K90" s="61">
        <f t="shared" si="87"/>
        <v>0</v>
      </c>
      <c r="L90" s="61">
        <f t="shared" si="87"/>
        <v>0</v>
      </c>
      <c r="M90" s="61">
        <f t="shared" si="87"/>
        <v>0</v>
      </c>
      <c r="N90" s="54">
        <f t="shared" si="87"/>
        <v>0</v>
      </c>
    </row>
    <row r="91" spans="1:14">
      <c r="A91" s="60"/>
      <c r="B91" s="58" t="s">
        <v>11</v>
      </c>
      <c r="C91" s="58"/>
      <c r="D91" s="58"/>
      <c r="E91" s="58"/>
      <c r="F91" s="61">
        <f t="shared" ref="F91:N91" si="88">F67-F79</f>
        <v>0</v>
      </c>
      <c r="G91" s="61">
        <f t="shared" si="88"/>
        <v>0</v>
      </c>
      <c r="H91" s="61">
        <f t="shared" si="88"/>
        <v>0</v>
      </c>
      <c r="I91" s="61">
        <f t="shared" si="88"/>
        <v>0</v>
      </c>
      <c r="J91" s="61">
        <f t="shared" si="88"/>
        <v>0</v>
      </c>
      <c r="K91" s="61">
        <f t="shared" si="88"/>
        <v>0</v>
      </c>
      <c r="L91" s="61">
        <f t="shared" si="88"/>
        <v>0</v>
      </c>
      <c r="M91" s="61">
        <f t="shared" si="88"/>
        <v>0</v>
      </c>
      <c r="N91" s="54">
        <f t="shared" si="88"/>
        <v>0</v>
      </c>
    </row>
    <row r="92" spans="1:14" ht="13.8" thickBot="1">
      <c r="A92" s="271" t="s">
        <v>143</v>
      </c>
      <c r="B92" s="271"/>
      <c r="C92" s="240"/>
      <c r="D92" s="240"/>
      <c r="E92" s="240"/>
      <c r="F92" s="77">
        <f t="shared" ref="F92:N92" si="89">F68-F80</f>
        <v>0</v>
      </c>
      <c r="G92" s="77">
        <f t="shared" si="89"/>
        <v>0</v>
      </c>
      <c r="H92" s="77">
        <f t="shared" si="89"/>
        <v>0</v>
      </c>
      <c r="I92" s="77">
        <f t="shared" si="89"/>
        <v>0</v>
      </c>
      <c r="J92" s="77">
        <f t="shared" si="89"/>
        <v>0</v>
      </c>
      <c r="K92" s="77">
        <f t="shared" si="89"/>
        <v>0</v>
      </c>
      <c r="L92" s="77">
        <f t="shared" si="89"/>
        <v>0</v>
      </c>
      <c r="M92" s="77">
        <f t="shared" si="89"/>
        <v>0</v>
      </c>
      <c r="N92" s="77">
        <f t="shared" si="89"/>
        <v>0</v>
      </c>
    </row>
    <row r="94" spans="1:14" ht="13.8" thickBot="1"/>
    <row r="95" spans="1:14" ht="23.25" customHeight="1">
      <c r="A95" s="268" t="s">
        <v>317</v>
      </c>
      <c r="B95" s="268"/>
      <c r="C95" s="76"/>
      <c r="D95" s="76"/>
      <c r="E95" s="76"/>
      <c r="F95" s="269" t="s">
        <v>223</v>
      </c>
      <c r="G95" s="269"/>
      <c r="H95" s="269"/>
      <c r="I95" s="269"/>
      <c r="J95" s="269"/>
      <c r="K95" s="269"/>
      <c r="L95" s="269"/>
      <c r="M95" s="269"/>
      <c r="N95" s="269"/>
    </row>
    <row r="96" spans="1:14">
      <c r="A96" s="270" t="s">
        <v>126</v>
      </c>
      <c r="B96" s="270"/>
      <c r="C96" s="51"/>
      <c r="D96" s="51"/>
      <c r="E96" s="51"/>
      <c r="F96" s="239" t="s">
        <v>132</v>
      </c>
      <c r="G96" s="239" t="s">
        <v>133</v>
      </c>
      <c r="H96" s="239" t="s">
        <v>134</v>
      </c>
      <c r="I96" s="239" t="s">
        <v>135</v>
      </c>
      <c r="J96" s="239" t="s">
        <v>136</v>
      </c>
      <c r="K96" s="239" t="s">
        <v>137</v>
      </c>
      <c r="L96" s="239" t="s">
        <v>138</v>
      </c>
      <c r="M96" s="239" t="s">
        <v>139</v>
      </c>
      <c r="N96" s="239" t="s">
        <v>0</v>
      </c>
    </row>
    <row r="97" spans="1:14" ht="13.8" thickBot="1">
      <c r="A97" s="267" t="s">
        <v>218</v>
      </c>
      <c r="B97" s="267"/>
      <c r="C97" s="110"/>
      <c r="D97" s="110"/>
      <c r="E97" s="110"/>
      <c r="F97" s="111"/>
      <c r="G97" s="111"/>
      <c r="H97" s="111"/>
      <c r="I97" s="111"/>
      <c r="J97" s="111"/>
      <c r="K97" s="111"/>
      <c r="L97" s="111"/>
      <c r="M97" s="111"/>
      <c r="N97" s="111"/>
    </row>
    <row r="98" spans="1:14">
      <c r="A98" s="270" t="s">
        <v>0</v>
      </c>
      <c r="B98" s="270"/>
      <c r="C98" s="51"/>
      <c r="D98" s="51"/>
      <c r="E98" s="51"/>
      <c r="F98" s="54">
        <f>F99+F100+F104</f>
        <v>0</v>
      </c>
      <c r="G98" s="54">
        <f t="shared" ref="G98" si="90">G99+G100+G104</f>
        <v>0</v>
      </c>
      <c r="H98" s="54">
        <f t="shared" ref="H98" si="91">H99+H100+H104</f>
        <v>0</v>
      </c>
      <c r="I98" s="54">
        <f t="shared" ref="I98" si="92">I99+I100+I104</f>
        <v>0</v>
      </c>
      <c r="J98" s="54">
        <f t="shared" ref="J98" si="93">J99+J100+J104</f>
        <v>0</v>
      </c>
      <c r="K98" s="54">
        <f t="shared" ref="K98" si="94">K99+K100+K104</f>
        <v>0</v>
      </c>
      <c r="L98" s="54">
        <f t="shared" ref="L98" si="95">L99+L100+L104</f>
        <v>0</v>
      </c>
      <c r="M98" s="54">
        <f t="shared" ref="M98" si="96">M99+M100+M104</f>
        <v>0</v>
      </c>
      <c r="N98" s="54">
        <f t="shared" ref="N98" si="97">N99+N100+N104</f>
        <v>0</v>
      </c>
    </row>
    <row r="99" spans="1:14">
      <c r="A99" s="272" t="s">
        <v>141</v>
      </c>
      <c r="B99" s="272"/>
      <c r="C99" s="51"/>
      <c r="D99" s="51"/>
      <c r="E99" s="51"/>
      <c r="F99" s="54"/>
      <c r="G99" s="54"/>
      <c r="H99" s="54"/>
      <c r="I99" s="54"/>
      <c r="J99" s="54"/>
      <c r="K99" s="54"/>
      <c r="L99" s="54"/>
      <c r="M99" s="54"/>
      <c r="N99" s="54">
        <f t="shared" ref="N99:N104" si="98">SUM(F99:M99)</f>
        <v>0</v>
      </c>
    </row>
    <row r="100" spans="1:14">
      <c r="A100" s="180" t="s">
        <v>252</v>
      </c>
      <c r="B100" s="180"/>
      <c r="C100" s="55"/>
      <c r="D100" s="55"/>
      <c r="E100" s="55"/>
      <c r="F100" s="54">
        <f>F101+F102+F103</f>
        <v>0</v>
      </c>
      <c r="G100" s="54">
        <f t="shared" ref="G100" si="99">G101+G102+G103</f>
        <v>0</v>
      </c>
      <c r="H100" s="54">
        <f t="shared" ref="H100" si="100">H101+H102+H103</f>
        <v>0</v>
      </c>
      <c r="I100" s="54">
        <f t="shared" ref="I100" si="101">I101+I102+I103</f>
        <v>0</v>
      </c>
      <c r="J100" s="54">
        <f t="shared" ref="J100" si="102">J101+J102+J103</f>
        <v>0</v>
      </c>
      <c r="K100" s="54">
        <f t="shared" ref="K100" si="103">K101+K102+K103</f>
        <v>0</v>
      </c>
      <c r="L100" s="54">
        <f t="shared" ref="L100" si="104">L101+L102+L103</f>
        <v>0</v>
      </c>
      <c r="M100" s="54">
        <f t="shared" ref="M100" si="105">M101+M102+M103</f>
        <v>0</v>
      </c>
      <c r="N100" s="54">
        <f t="shared" si="98"/>
        <v>0</v>
      </c>
    </row>
    <row r="101" spans="1:14">
      <c r="A101" s="60"/>
      <c r="B101" s="58" t="s">
        <v>322</v>
      </c>
      <c r="C101" s="58"/>
      <c r="D101" s="58"/>
      <c r="E101" s="58"/>
      <c r="F101" s="61"/>
      <c r="G101" s="61"/>
      <c r="H101" s="61"/>
      <c r="I101" s="61"/>
      <c r="J101" s="61"/>
      <c r="K101" s="61"/>
      <c r="L101" s="61"/>
      <c r="M101" s="61"/>
      <c r="N101" s="54">
        <f t="shared" si="98"/>
        <v>0</v>
      </c>
    </row>
    <row r="102" spans="1:14">
      <c r="A102" s="60"/>
      <c r="B102" s="58" t="s">
        <v>297</v>
      </c>
      <c r="C102" s="58"/>
      <c r="D102" s="58"/>
      <c r="E102" s="58"/>
      <c r="F102" s="60"/>
      <c r="G102" s="61"/>
      <c r="H102" s="61"/>
      <c r="I102" s="61"/>
      <c r="J102" s="61"/>
      <c r="K102" s="61"/>
      <c r="L102" s="61"/>
      <c r="M102" s="61"/>
      <c r="N102" s="54">
        <f t="shared" si="98"/>
        <v>0</v>
      </c>
    </row>
    <row r="103" spans="1:14">
      <c r="A103" s="60"/>
      <c r="B103" s="58" t="s">
        <v>11</v>
      </c>
      <c r="C103" s="58"/>
      <c r="D103" s="58"/>
      <c r="E103" s="58"/>
      <c r="F103" s="61"/>
      <c r="G103" s="61"/>
      <c r="H103" s="61"/>
      <c r="I103" s="61"/>
      <c r="J103" s="61"/>
      <c r="K103" s="61"/>
      <c r="L103" s="61"/>
      <c r="M103" s="61"/>
      <c r="N103" s="54">
        <f t="shared" si="98"/>
        <v>0</v>
      </c>
    </row>
    <row r="104" spans="1:14" ht="13.8" thickBot="1">
      <c r="A104" s="271" t="s">
        <v>143</v>
      </c>
      <c r="B104" s="271"/>
      <c r="C104" s="240"/>
      <c r="D104" s="240"/>
      <c r="E104" s="240"/>
      <c r="F104" s="77"/>
      <c r="G104" s="77"/>
      <c r="H104" s="77"/>
      <c r="I104" s="77"/>
      <c r="J104" s="77"/>
      <c r="K104" s="77"/>
      <c r="L104" s="77"/>
      <c r="M104" s="77"/>
      <c r="N104" s="77">
        <f t="shared" si="98"/>
        <v>0</v>
      </c>
    </row>
  </sheetData>
  <sheetProtection formatCells="0" formatColumns="0" formatRows="0"/>
  <mergeCells count="56">
    <mergeCell ref="A97:B97"/>
    <mergeCell ref="A98:B98"/>
    <mergeCell ref="A99:B99"/>
    <mergeCell ref="A104:B104"/>
    <mergeCell ref="A83:B83"/>
    <mergeCell ref="A84:B84"/>
    <mergeCell ref="A85:B85"/>
    <mergeCell ref="A86:B86"/>
    <mergeCell ref="A87:B87"/>
    <mergeCell ref="A92:B92"/>
    <mergeCell ref="A75:B75"/>
    <mergeCell ref="A80:B80"/>
    <mergeCell ref="A95:B95"/>
    <mergeCell ref="F95:N95"/>
    <mergeCell ref="A96:B96"/>
    <mergeCell ref="F83:N83"/>
    <mergeCell ref="A71:B71"/>
    <mergeCell ref="F71:N71"/>
    <mergeCell ref="A72:B72"/>
    <mergeCell ref="A73:B73"/>
    <mergeCell ref="A74:B74"/>
    <mergeCell ref="A60:B60"/>
    <mergeCell ref="A61:B61"/>
    <mergeCell ref="A62:B62"/>
    <mergeCell ref="A63:B63"/>
    <mergeCell ref="A68:B68"/>
    <mergeCell ref="A50:B50"/>
    <mergeCell ref="A51:B51"/>
    <mergeCell ref="A56:B56"/>
    <mergeCell ref="A59:B59"/>
    <mergeCell ref="F59:N59"/>
    <mergeCell ref="A44:B44"/>
    <mergeCell ref="A47:B47"/>
    <mergeCell ref="F47:N47"/>
    <mergeCell ref="A48:B48"/>
    <mergeCell ref="A49:B49"/>
    <mergeCell ref="F35:N35"/>
    <mergeCell ref="A36:B36"/>
    <mergeCell ref="A37:B37"/>
    <mergeCell ref="A38:B38"/>
    <mergeCell ref="A39:B39"/>
    <mergeCell ref="A25:B25"/>
    <mergeCell ref="A26:B26"/>
    <mergeCell ref="A27:B27"/>
    <mergeCell ref="A32:B32"/>
    <mergeCell ref="A35:B35"/>
    <mergeCell ref="A23:B23"/>
    <mergeCell ref="F23:N23"/>
    <mergeCell ref="A6:B6"/>
    <mergeCell ref="A7:B7"/>
    <mergeCell ref="A24:B24"/>
    <mergeCell ref="A5:B5"/>
    <mergeCell ref="A3:B3"/>
    <mergeCell ref="F3:N3"/>
    <mergeCell ref="A4:B4"/>
    <mergeCell ref="A12:B12"/>
  </mergeCells>
  <hyperlinks>
    <hyperlink ref="N1" location="'Innehåll_ Contents'!Utskriftsområde" display="Till tabellförteckning" xr:uid="{58B2A38F-DAA7-4031-A8F4-D5D06B10CAA9}"/>
  </hyperlinks>
  <pageMargins left="0.75" right="0.75" top="0.9" bottom="0.59" header="0.5" footer="0.5"/>
  <pageSetup paperSize="9" scale="8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F0"/>
  </sheetPr>
  <dimension ref="A1:AP51"/>
  <sheetViews>
    <sheetView zoomScaleNormal="100" workbookViewId="0"/>
  </sheetViews>
  <sheetFormatPr defaultRowHeight="13.2"/>
  <cols>
    <col min="1" max="1" width="1.44140625" style="48" customWidth="1"/>
    <col min="2" max="2" width="23.109375" style="48" bestFit="1" customWidth="1"/>
    <col min="3" max="5" width="11.5546875" style="48" hidden="1" customWidth="1"/>
    <col min="6" max="6" width="6.5546875" style="48" bestFit="1" customWidth="1"/>
    <col min="7" max="7" width="1.88671875" style="49" bestFit="1" customWidth="1"/>
    <col min="8" max="8" width="5.6640625" style="48" bestFit="1" customWidth="1"/>
    <col min="9" max="9" width="1.5546875" style="48" bestFit="1" customWidth="1"/>
    <col min="10" max="10" width="6.5546875" style="48" bestFit="1" customWidth="1"/>
    <col min="11" max="11" width="1.88671875" style="49" bestFit="1" customWidth="1"/>
    <col min="12" max="12" width="7.44140625" style="48" bestFit="1" customWidth="1"/>
    <col min="13" max="13" width="1.5546875" style="48" bestFit="1" customWidth="1"/>
    <col min="14" max="14" width="6.5546875" style="48" bestFit="1" customWidth="1"/>
    <col min="15" max="15" width="1.88671875" style="49" bestFit="1" customWidth="1"/>
    <col min="16" max="16" width="5.88671875" style="48" bestFit="1" customWidth="1"/>
    <col min="17" max="17" width="1.5546875" style="48" bestFit="1" customWidth="1"/>
    <col min="18" max="18" width="6.5546875" style="48" bestFit="1" customWidth="1"/>
    <col min="19" max="19" width="1.88671875" style="49" bestFit="1" customWidth="1"/>
    <col min="20" max="20" width="5.88671875" style="48" bestFit="1" customWidth="1"/>
    <col min="21" max="21" width="1" style="48" bestFit="1" customWidth="1"/>
    <col min="22" max="22" width="6.5546875" style="48" bestFit="1" customWidth="1"/>
    <col min="23" max="23" width="1.88671875" style="49" bestFit="1" customWidth="1"/>
    <col min="24" max="24" width="6.6640625" style="48" bestFit="1" customWidth="1"/>
    <col min="25" max="25" width="1.5546875" style="48" bestFit="1" customWidth="1"/>
    <col min="26" max="26" width="6.6640625" style="48" bestFit="1" customWidth="1"/>
    <col min="27" max="27" width="1.88671875" style="49" bestFit="1" customWidth="1"/>
    <col min="28" max="28" width="5.88671875" style="48" bestFit="1" customWidth="1"/>
    <col min="29" max="29" width="1.5546875" style="48" bestFit="1" customWidth="1"/>
    <col min="30" max="30" width="5.88671875" style="48" bestFit="1" customWidth="1"/>
    <col min="31" max="31" width="1.88671875" style="49" bestFit="1" customWidth="1"/>
    <col min="32" max="32" width="5.88671875" style="48" bestFit="1" customWidth="1"/>
    <col min="33" max="33" width="1.5546875" style="48" bestFit="1" customWidth="1"/>
    <col min="34" max="34" width="6.5546875" style="48" bestFit="1" customWidth="1"/>
    <col min="35" max="35" width="1.88671875" style="49" bestFit="1" customWidth="1"/>
    <col min="36" max="36" width="5.88671875" style="48" bestFit="1" customWidth="1"/>
    <col min="37" max="37" width="1" style="48" customWidth="1"/>
    <col min="38" max="38" width="7.88671875" style="48" bestFit="1" customWidth="1"/>
    <col min="39" max="39" width="1.88671875" style="49" bestFit="1" customWidth="1"/>
    <col min="40" max="40" width="6.5546875" style="48" bestFit="1" customWidth="1"/>
    <col min="41" max="212" width="9.109375" style="48"/>
    <col min="213" max="213" width="1.44140625" style="48" customWidth="1"/>
    <col min="214" max="214" width="11.5546875" style="48" customWidth="1"/>
    <col min="215" max="217" width="0" style="48" hidden="1" customWidth="1"/>
    <col min="218" max="218" width="4.6640625" style="48" customWidth="1"/>
    <col min="219" max="219" width="2.5546875" style="48" customWidth="1"/>
    <col min="220" max="220" width="4.6640625" style="48" customWidth="1"/>
    <col min="221" max="221" width="1" style="48" customWidth="1"/>
    <col min="222" max="222" width="4.6640625" style="48" customWidth="1"/>
    <col min="223" max="223" width="2.5546875" style="48" customWidth="1"/>
    <col min="224" max="224" width="4.6640625" style="48" customWidth="1"/>
    <col min="225" max="225" width="1" style="48" customWidth="1"/>
    <col min="226" max="226" width="4.6640625" style="48" customWidth="1"/>
    <col min="227" max="227" width="2.5546875" style="48" customWidth="1"/>
    <col min="228" max="228" width="4.6640625" style="48" customWidth="1"/>
    <col min="229" max="229" width="1" style="48" customWidth="1"/>
    <col min="230" max="230" width="4.6640625" style="48" customWidth="1"/>
    <col min="231" max="231" width="2.5546875" style="48" customWidth="1"/>
    <col min="232" max="232" width="4.6640625" style="48" customWidth="1"/>
    <col min="233" max="233" width="1.109375" style="48" customWidth="1"/>
    <col min="234" max="234" width="4.6640625" style="48" customWidth="1"/>
    <col min="235" max="235" width="2.5546875" style="48" customWidth="1"/>
    <col min="236" max="236" width="4.6640625" style="48" customWidth="1"/>
    <col min="237" max="237" width="1.109375" style="48" customWidth="1"/>
    <col min="238" max="238" width="4.6640625" style="48" customWidth="1"/>
    <col min="239" max="239" width="2.5546875" style="48" customWidth="1"/>
    <col min="240" max="240" width="4.6640625" style="48" customWidth="1"/>
    <col min="241" max="241" width="1" style="48" customWidth="1"/>
    <col min="242" max="242" width="4.6640625" style="48" customWidth="1"/>
    <col min="243" max="243" width="2.5546875" style="48" customWidth="1"/>
    <col min="244" max="244" width="4.6640625" style="48" customWidth="1"/>
    <col min="245" max="245" width="1" style="48" customWidth="1"/>
    <col min="246" max="246" width="4.6640625" style="48" customWidth="1"/>
    <col min="247" max="247" width="2.5546875" style="48" customWidth="1"/>
    <col min="248" max="248" width="4.6640625" style="48" customWidth="1"/>
    <col min="249" max="249" width="1" style="48" customWidth="1"/>
    <col min="250" max="250" width="4.5546875" style="48" customWidth="1"/>
    <col min="251" max="251" width="2.5546875" style="48" customWidth="1"/>
    <col min="252" max="252" width="4.88671875" style="48" customWidth="1"/>
    <col min="253" max="468" width="9.109375" style="48"/>
    <col min="469" max="469" width="1.44140625" style="48" customWidth="1"/>
    <col min="470" max="470" width="11.5546875" style="48" customWidth="1"/>
    <col min="471" max="473" width="0" style="48" hidden="1" customWidth="1"/>
    <col min="474" max="474" width="4.6640625" style="48" customWidth="1"/>
    <col min="475" max="475" width="2.5546875" style="48" customWidth="1"/>
    <col min="476" max="476" width="4.6640625" style="48" customWidth="1"/>
    <col min="477" max="477" width="1" style="48" customWidth="1"/>
    <col min="478" max="478" width="4.6640625" style="48" customWidth="1"/>
    <col min="479" max="479" width="2.5546875" style="48" customWidth="1"/>
    <col min="480" max="480" width="4.6640625" style="48" customWidth="1"/>
    <col min="481" max="481" width="1" style="48" customWidth="1"/>
    <col min="482" max="482" width="4.6640625" style="48" customWidth="1"/>
    <col min="483" max="483" width="2.5546875" style="48" customWidth="1"/>
    <col min="484" max="484" width="4.6640625" style="48" customWidth="1"/>
    <col min="485" max="485" width="1" style="48" customWidth="1"/>
    <col min="486" max="486" width="4.6640625" style="48" customWidth="1"/>
    <col min="487" max="487" width="2.5546875" style="48" customWidth="1"/>
    <col min="488" max="488" width="4.6640625" style="48" customWidth="1"/>
    <col min="489" max="489" width="1.109375" style="48" customWidth="1"/>
    <col min="490" max="490" width="4.6640625" style="48" customWidth="1"/>
    <col min="491" max="491" width="2.5546875" style="48" customWidth="1"/>
    <col min="492" max="492" width="4.6640625" style="48" customWidth="1"/>
    <col min="493" max="493" width="1.109375" style="48" customWidth="1"/>
    <col min="494" max="494" width="4.6640625" style="48" customWidth="1"/>
    <col min="495" max="495" width="2.5546875" style="48" customWidth="1"/>
    <col min="496" max="496" width="4.6640625" style="48" customWidth="1"/>
    <col min="497" max="497" width="1" style="48" customWidth="1"/>
    <col min="498" max="498" width="4.6640625" style="48" customWidth="1"/>
    <col min="499" max="499" width="2.5546875" style="48" customWidth="1"/>
    <col min="500" max="500" width="4.6640625" style="48" customWidth="1"/>
    <col min="501" max="501" width="1" style="48" customWidth="1"/>
    <col min="502" max="502" width="4.6640625" style="48" customWidth="1"/>
    <col min="503" max="503" width="2.5546875" style="48" customWidth="1"/>
    <col min="504" max="504" width="4.6640625" style="48" customWidth="1"/>
    <col min="505" max="505" width="1" style="48" customWidth="1"/>
    <col min="506" max="506" width="4.5546875" style="48" customWidth="1"/>
    <col min="507" max="507" width="2.5546875" style="48" customWidth="1"/>
    <col min="508" max="508" width="4.88671875" style="48" customWidth="1"/>
    <col min="509" max="724" width="9.109375" style="48"/>
    <col min="725" max="725" width="1.44140625" style="48" customWidth="1"/>
    <col min="726" max="726" width="11.5546875" style="48" customWidth="1"/>
    <col min="727" max="729" width="0" style="48" hidden="1" customWidth="1"/>
    <col min="730" max="730" width="4.6640625" style="48" customWidth="1"/>
    <col min="731" max="731" width="2.5546875" style="48" customWidth="1"/>
    <col min="732" max="732" width="4.6640625" style="48" customWidth="1"/>
    <col min="733" max="733" width="1" style="48" customWidth="1"/>
    <col min="734" max="734" width="4.6640625" style="48" customWidth="1"/>
    <col min="735" max="735" width="2.5546875" style="48" customWidth="1"/>
    <col min="736" max="736" width="4.6640625" style="48" customWidth="1"/>
    <col min="737" max="737" width="1" style="48" customWidth="1"/>
    <col min="738" max="738" width="4.6640625" style="48" customWidth="1"/>
    <col min="739" max="739" width="2.5546875" style="48" customWidth="1"/>
    <col min="740" max="740" width="4.6640625" style="48" customWidth="1"/>
    <col min="741" max="741" width="1" style="48" customWidth="1"/>
    <col min="742" max="742" width="4.6640625" style="48" customWidth="1"/>
    <col min="743" max="743" width="2.5546875" style="48" customWidth="1"/>
    <col min="744" max="744" width="4.6640625" style="48" customWidth="1"/>
    <col min="745" max="745" width="1.109375" style="48" customWidth="1"/>
    <col min="746" max="746" width="4.6640625" style="48" customWidth="1"/>
    <col min="747" max="747" width="2.5546875" style="48" customWidth="1"/>
    <col min="748" max="748" width="4.6640625" style="48" customWidth="1"/>
    <col min="749" max="749" width="1.109375" style="48" customWidth="1"/>
    <col min="750" max="750" width="4.6640625" style="48" customWidth="1"/>
    <col min="751" max="751" width="2.5546875" style="48" customWidth="1"/>
    <col min="752" max="752" width="4.6640625" style="48" customWidth="1"/>
    <col min="753" max="753" width="1" style="48" customWidth="1"/>
    <col min="754" max="754" width="4.6640625" style="48" customWidth="1"/>
    <col min="755" max="755" width="2.5546875" style="48" customWidth="1"/>
    <col min="756" max="756" width="4.6640625" style="48" customWidth="1"/>
    <col min="757" max="757" width="1" style="48" customWidth="1"/>
    <col min="758" max="758" width="4.6640625" style="48" customWidth="1"/>
    <col min="759" max="759" width="2.5546875" style="48" customWidth="1"/>
    <col min="760" max="760" width="4.6640625" style="48" customWidth="1"/>
    <col min="761" max="761" width="1" style="48" customWidth="1"/>
    <col min="762" max="762" width="4.5546875" style="48" customWidth="1"/>
    <col min="763" max="763" width="2.5546875" style="48" customWidth="1"/>
    <col min="764" max="764" width="4.88671875" style="48" customWidth="1"/>
    <col min="765" max="980" width="9.109375" style="48"/>
    <col min="981" max="981" width="1.44140625" style="48" customWidth="1"/>
    <col min="982" max="982" width="11.5546875" style="48" customWidth="1"/>
    <col min="983" max="985" width="0" style="48" hidden="1" customWidth="1"/>
    <col min="986" max="986" width="4.6640625" style="48" customWidth="1"/>
    <col min="987" max="987" width="2.5546875" style="48" customWidth="1"/>
    <col min="988" max="988" width="4.6640625" style="48" customWidth="1"/>
    <col min="989" max="989" width="1" style="48" customWidth="1"/>
    <col min="990" max="990" width="4.6640625" style="48" customWidth="1"/>
    <col min="991" max="991" width="2.5546875" style="48" customWidth="1"/>
    <col min="992" max="992" width="4.6640625" style="48" customWidth="1"/>
    <col min="993" max="993" width="1" style="48" customWidth="1"/>
    <col min="994" max="994" width="4.6640625" style="48" customWidth="1"/>
    <col min="995" max="995" width="2.5546875" style="48" customWidth="1"/>
    <col min="996" max="996" width="4.6640625" style="48" customWidth="1"/>
    <col min="997" max="997" width="1" style="48" customWidth="1"/>
    <col min="998" max="998" width="4.6640625" style="48" customWidth="1"/>
    <col min="999" max="999" width="2.5546875" style="48" customWidth="1"/>
    <col min="1000" max="1000" width="4.6640625" style="48" customWidth="1"/>
    <col min="1001" max="1001" width="1.109375" style="48" customWidth="1"/>
    <col min="1002" max="1002" width="4.6640625" style="48" customWidth="1"/>
    <col min="1003" max="1003" width="2.5546875" style="48" customWidth="1"/>
    <col min="1004" max="1004" width="4.6640625" style="48" customWidth="1"/>
    <col min="1005" max="1005" width="1.109375" style="48" customWidth="1"/>
    <col min="1006" max="1006" width="4.6640625" style="48" customWidth="1"/>
    <col min="1007" max="1007" width="2.5546875" style="48" customWidth="1"/>
    <col min="1008" max="1008" width="4.6640625" style="48" customWidth="1"/>
    <col min="1009" max="1009" width="1" style="48" customWidth="1"/>
    <col min="1010" max="1010" width="4.6640625" style="48" customWidth="1"/>
    <col min="1011" max="1011" width="2.5546875" style="48" customWidth="1"/>
    <col min="1012" max="1012" width="4.6640625" style="48" customWidth="1"/>
    <col min="1013" max="1013" width="1" style="48" customWidth="1"/>
    <col min="1014" max="1014" width="4.6640625" style="48" customWidth="1"/>
    <col min="1015" max="1015" width="2.5546875" style="48" customWidth="1"/>
    <col min="1016" max="1016" width="4.6640625" style="48" customWidth="1"/>
    <col min="1017" max="1017" width="1" style="48" customWidth="1"/>
    <col min="1018" max="1018" width="4.5546875" style="48" customWidth="1"/>
    <col min="1019" max="1019" width="2.5546875" style="48" customWidth="1"/>
    <col min="1020" max="1020" width="4.88671875" style="48" customWidth="1"/>
    <col min="1021" max="1236" width="9.109375" style="48"/>
    <col min="1237" max="1237" width="1.44140625" style="48" customWidth="1"/>
    <col min="1238" max="1238" width="11.5546875" style="48" customWidth="1"/>
    <col min="1239" max="1241" width="0" style="48" hidden="1" customWidth="1"/>
    <col min="1242" max="1242" width="4.6640625" style="48" customWidth="1"/>
    <col min="1243" max="1243" width="2.5546875" style="48" customWidth="1"/>
    <col min="1244" max="1244" width="4.6640625" style="48" customWidth="1"/>
    <col min="1245" max="1245" width="1" style="48" customWidth="1"/>
    <col min="1246" max="1246" width="4.6640625" style="48" customWidth="1"/>
    <col min="1247" max="1247" width="2.5546875" style="48" customWidth="1"/>
    <col min="1248" max="1248" width="4.6640625" style="48" customWidth="1"/>
    <col min="1249" max="1249" width="1" style="48" customWidth="1"/>
    <col min="1250" max="1250" width="4.6640625" style="48" customWidth="1"/>
    <col min="1251" max="1251" width="2.5546875" style="48" customWidth="1"/>
    <col min="1252" max="1252" width="4.6640625" style="48" customWidth="1"/>
    <col min="1253" max="1253" width="1" style="48" customWidth="1"/>
    <col min="1254" max="1254" width="4.6640625" style="48" customWidth="1"/>
    <col min="1255" max="1255" width="2.5546875" style="48" customWidth="1"/>
    <col min="1256" max="1256" width="4.6640625" style="48" customWidth="1"/>
    <col min="1257" max="1257" width="1.109375" style="48" customWidth="1"/>
    <col min="1258" max="1258" width="4.6640625" style="48" customWidth="1"/>
    <col min="1259" max="1259" width="2.5546875" style="48" customWidth="1"/>
    <col min="1260" max="1260" width="4.6640625" style="48" customWidth="1"/>
    <col min="1261" max="1261" width="1.109375" style="48" customWidth="1"/>
    <col min="1262" max="1262" width="4.6640625" style="48" customWidth="1"/>
    <col min="1263" max="1263" width="2.5546875" style="48" customWidth="1"/>
    <col min="1264" max="1264" width="4.6640625" style="48" customWidth="1"/>
    <col min="1265" max="1265" width="1" style="48" customWidth="1"/>
    <col min="1266" max="1266" width="4.6640625" style="48" customWidth="1"/>
    <col min="1267" max="1267" width="2.5546875" style="48" customWidth="1"/>
    <col min="1268" max="1268" width="4.6640625" style="48" customWidth="1"/>
    <col min="1269" max="1269" width="1" style="48" customWidth="1"/>
    <col min="1270" max="1270" width="4.6640625" style="48" customWidth="1"/>
    <col min="1271" max="1271" width="2.5546875" style="48" customWidth="1"/>
    <col min="1272" max="1272" width="4.6640625" style="48" customWidth="1"/>
    <col min="1273" max="1273" width="1" style="48" customWidth="1"/>
    <col min="1274" max="1274" width="4.5546875" style="48" customWidth="1"/>
    <col min="1275" max="1275" width="2.5546875" style="48" customWidth="1"/>
    <col min="1276" max="1276" width="4.88671875" style="48" customWidth="1"/>
    <col min="1277" max="1492" width="9.109375" style="48"/>
    <col min="1493" max="1493" width="1.44140625" style="48" customWidth="1"/>
    <col min="1494" max="1494" width="11.5546875" style="48" customWidth="1"/>
    <col min="1495" max="1497" width="0" style="48" hidden="1" customWidth="1"/>
    <col min="1498" max="1498" width="4.6640625" style="48" customWidth="1"/>
    <col min="1499" max="1499" width="2.5546875" style="48" customWidth="1"/>
    <col min="1500" max="1500" width="4.6640625" style="48" customWidth="1"/>
    <col min="1501" max="1501" width="1" style="48" customWidth="1"/>
    <col min="1502" max="1502" width="4.6640625" style="48" customWidth="1"/>
    <col min="1503" max="1503" width="2.5546875" style="48" customWidth="1"/>
    <col min="1504" max="1504" width="4.6640625" style="48" customWidth="1"/>
    <col min="1505" max="1505" width="1" style="48" customWidth="1"/>
    <col min="1506" max="1506" width="4.6640625" style="48" customWidth="1"/>
    <col min="1507" max="1507" width="2.5546875" style="48" customWidth="1"/>
    <col min="1508" max="1508" width="4.6640625" style="48" customWidth="1"/>
    <col min="1509" max="1509" width="1" style="48" customWidth="1"/>
    <col min="1510" max="1510" width="4.6640625" style="48" customWidth="1"/>
    <col min="1511" max="1511" width="2.5546875" style="48" customWidth="1"/>
    <col min="1512" max="1512" width="4.6640625" style="48" customWidth="1"/>
    <col min="1513" max="1513" width="1.109375" style="48" customWidth="1"/>
    <col min="1514" max="1514" width="4.6640625" style="48" customWidth="1"/>
    <col min="1515" max="1515" width="2.5546875" style="48" customWidth="1"/>
    <col min="1516" max="1516" width="4.6640625" style="48" customWidth="1"/>
    <col min="1517" max="1517" width="1.109375" style="48" customWidth="1"/>
    <col min="1518" max="1518" width="4.6640625" style="48" customWidth="1"/>
    <col min="1519" max="1519" width="2.5546875" style="48" customWidth="1"/>
    <col min="1520" max="1520" width="4.6640625" style="48" customWidth="1"/>
    <col min="1521" max="1521" width="1" style="48" customWidth="1"/>
    <col min="1522" max="1522" width="4.6640625" style="48" customWidth="1"/>
    <col min="1523" max="1523" width="2.5546875" style="48" customWidth="1"/>
    <col min="1524" max="1524" width="4.6640625" style="48" customWidth="1"/>
    <col min="1525" max="1525" width="1" style="48" customWidth="1"/>
    <col min="1526" max="1526" width="4.6640625" style="48" customWidth="1"/>
    <col min="1527" max="1527" width="2.5546875" style="48" customWidth="1"/>
    <col min="1528" max="1528" width="4.6640625" style="48" customWidth="1"/>
    <col min="1529" max="1529" width="1" style="48" customWidth="1"/>
    <col min="1530" max="1530" width="4.5546875" style="48" customWidth="1"/>
    <col min="1531" max="1531" width="2.5546875" style="48" customWidth="1"/>
    <col min="1532" max="1532" width="4.88671875" style="48" customWidth="1"/>
    <col min="1533" max="1748" width="9.109375" style="48"/>
    <col min="1749" max="1749" width="1.44140625" style="48" customWidth="1"/>
    <col min="1750" max="1750" width="11.5546875" style="48" customWidth="1"/>
    <col min="1751" max="1753" width="0" style="48" hidden="1" customWidth="1"/>
    <col min="1754" max="1754" width="4.6640625" style="48" customWidth="1"/>
    <col min="1755" max="1755" width="2.5546875" style="48" customWidth="1"/>
    <col min="1756" max="1756" width="4.6640625" style="48" customWidth="1"/>
    <col min="1757" max="1757" width="1" style="48" customWidth="1"/>
    <col min="1758" max="1758" width="4.6640625" style="48" customWidth="1"/>
    <col min="1759" max="1759" width="2.5546875" style="48" customWidth="1"/>
    <col min="1760" max="1760" width="4.6640625" style="48" customWidth="1"/>
    <col min="1761" max="1761" width="1" style="48" customWidth="1"/>
    <col min="1762" max="1762" width="4.6640625" style="48" customWidth="1"/>
    <col min="1763" max="1763" width="2.5546875" style="48" customWidth="1"/>
    <col min="1764" max="1764" width="4.6640625" style="48" customWidth="1"/>
    <col min="1765" max="1765" width="1" style="48" customWidth="1"/>
    <col min="1766" max="1766" width="4.6640625" style="48" customWidth="1"/>
    <col min="1767" max="1767" width="2.5546875" style="48" customWidth="1"/>
    <col min="1768" max="1768" width="4.6640625" style="48" customWidth="1"/>
    <col min="1769" max="1769" width="1.109375" style="48" customWidth="1"/>
    <col min="1770" max="1770" width="4.6640625" style="48" customWidth="1"/>
    <col min="1771" max="1771" width="2.5546875" style="48" customWidth="1"/>
    <col min="1772" max="1772" width="4.6640625" style="48" customWidth="1"/>
    <col min="1773" max="1773" width="1.109375" style="48" customWidth="1"/>
    <col min="1774" max="1774" width="4.6640625" style="48" customWidth="1"/>
    <col min="1775" max="1775" width="2.5546875" style="48" customWidth="1"/>
    <col min="1776" max="1776" width="4.6640625" style="48" customWidth="1"/>
    <col min="1777" max="1777" width="1" style="48" customWidth="1"/>
    <col min="1778" max="1778" width="4.6640625" style="48" customWidth="1"/>
    <col min="1779" max="1779" width="2.5546875" style="48" customWidth="1"/>
    <col min="1780" max="1780" width="4.6640625" style="48" customWidth="1"/>
    <col min="1781" max="1781" width="1" style="48" customWidth="1"/>
    <col min="1782" max="1782" width="4.6640625" style="48" customWidth="1"/>
    <col min="1783" max="1783" width="2.5546875" style="48" customWidth="1"/>
    <col min="1784" max="1784" width="4.6640625" style="48" customWidth="1"/>
    <col min="1785" max="1785" width="1" style="48" customWidth="1"/>
    <col min="1786" max="1786" width="4.5546875" style="48" customWidth="1"/>
    <col min="1787" max="1787" width="2.5546875" style="48" customWidth="1"/>
    <col min="1788" max="1788" width="4.88671875" style="48" customWidth="1"/>
    <col min="1789" max="2004" width="9.109375" style="48"/>
    <col min="2005" max="2005" width="1.44140625" style="48" customWidth="1"/>
    <col min="2006" max="2006" width="11.5546875" style="48" customWidth="1"/>
    <col min="2007" max="2009" width="0" style="48" hidden="1" customWidth="1"/>
    <col min="2010" max="2010" width="4.6640625" style="48" customWidth="1"/>
    <col min="2011" max="2011" width="2.5546875" style="48" customWidth="1"/>
    <col min="2012" max="2012" width="4.6640625" style="48" customWidth="1"/>
    <col min="2013" max="2013" width="1" style="48" customWidth="1"/>
    <col min="2014" max="2014" width="4.6640625" style="48" customWidth="1"/>
    <col min="2015" max="2015" width="2.5546875" style="48" customWidth="1"/>
    <col min="2016" max="2016" width="4.6640625" style="48" customWidth="1"/>
    <col min="2017" max="2017" width="1" style="48" customWidth="1"/>
    <col min="2018" max="2018" width="4.6640625" style="48" customWidth="1"/>
    <col min="2019" max="2019" width="2.5546875" style="48" customWidth="1"/>
    <col min="2020" max="2020" width="4.6640625" style="48" customWidth="1"/>
    <col min="2021" max="2021" width="1" style="48" customWidth="1"/>
    <col min="2022" max="2022" width="4.6640625" style="48" customWidth="1"/>
    <col min="2023" max="2023" width="2.5546875" style="48" customWidth="1"/>
    <col min="2024" max="2024" width="4.6640625" style="48" customWidth="1"/>
    <col min="2025" max="2025" width="1.109375" style="48" customWidth="1"/>
    <col min="2026" max="2026" width="4.6640625" style="48" customWidth="1"/>
    <col min="2027" max="2027" width="2.5546875" style="48" customWidth="1"/>
    <col min="2028" max="2028" width="4.6640625" style="48" customWidth="1"/>
    <col min="2029" max="2029" width="1.109375" style="48" customWidth="1"/>
    <col min="2030" max="2030" width="4.6640625" style="48" customWidth="1"/>
    <col min="2031" max="2031" width="2.5546875" style="48" customWidth="1"/>
    <col min="2032" max="2032" width="4.6640625" style="48" customWidth="1"/>
    <col min="2033" max="2033" width="1" style="48" customWidth="1"/>
    <col min="2034" max="2034" width="4.6640625" style="48" customWidth="1"/>
    <col min="2035" max="2035" width="2.5546875" style="48" customWidth="1"/>
    <col min="2036" max="2036" width="4.6640625" style="48" customWidth="1"/>
    <col min="2037" max="2037" width="1" style="48" customWidth="1"/>
    <col min="2038" max="2038" width="4.6640625" style="48" customWidth="1"/>
    <col min="2039" max="2039" width="2.5546875" style="48" customWidth="1"/>
    <col min="2040" max="2040" width="4.6640625" style="48" customWidth="1"/>
    <col min="2041" max="2041" width="1" style="48" customWidth="1"/>
    <col min="2042" max="2042" width="4.5546875" style="48" customWidth="1"/>
    <col min="2043" max="2043" width="2.5546875" style="48" customWidth="1"/>
    <col min="2044" max="2044" width="4.88671875" style="48" customWidth="1"/>
    <col min="2045" max="2260" width="9.109375" style="48"/>
    <col min="2261" max="2261" width="1.44140625" style="48" customWidth="1"/>
    <col min="2262" max="2262" width="11.5546875" style="48" customWidth="1"/>
    <col min="2263" max="2265" width="0" style="48" hidden="1" customWidth="1"/>
    <col min="2266" max="2266" width="4.6640625" style="48" customWidth="1"/>
    <col min="2267" max="2267" width="2.5546875" style="48" customWidth="1"/>
    <col min="2268" max="2268" width="4.6640625" style="48" customWidth="1"/>
    <col min="2269" max="2269" width="1" style="48" customWidth="1"/>
    <col min="2270" max="2270" width="4.6640625" style="48" customWidth="1"/>
    <col min="2271" max="2271" width="2.5546875" style="48" customWidth="1"/>
    <col min="2272" max="2272" width="4.6640625" style="48" customWidth="1"/>
    <col min="2273" max="2273" width="1" style="48" customWidth="1"/>
    <col min="2274" max="2274" width="4.6640625" style="48" customWidth="1"/>
    <col min="2275" max="2275" width="2.5546875" style="48" customWidth="1"/>
    <col min="2276" max="2276" width="4.6640625" style="48" customWidth="1"/>
    <col min="2277" max="2277" width="1" style="48" customWidth="1"/>
    <col min="2278" max="2278" width="4.6640625" style="48" customWidth="1"/>
    <col min="2279" max="2279" width="2.5546875" style="48" customWidth="1"/>
    <col min="2280" max="2280" width="4.6640625" style="48" customWidth="1"/>
    <col min="2281" max="2281" width="1.109375" style="48" customWidth="1"/>
    <col min="2282" max="2282" width="4.6640625" style="48" customWidth="1"/>
    <col min="2283" max="2283" width="2.5546875" style="48" customWidth="1"/>
    <col min="2284" max="2284" width="4.6640625" style="48" customWidth="1"/>
    <col min="2285" max="2285" width="1.109375" style="48" customWidth="1"/>
    <col min="2286" max="2286" width="4.6640625" style="48" customWidth="1"/>
    <col min="2287" max="2287" width="2.5546875" style="48" customWidth="1"/>
    <col min="2288" max="2288" width="4.6640625" style="48" customWidth="1"/>
    <col min="2289" max="2289" width="1" style="48" customWidth="1"/>
    <col min="2290" max="2290" width="4.6640625" style="48" customWidth="1"/>
    <col min="2291" max="2291" width="2.5546875" style="48" customWidth="1"/>
    <col min="2292" max="2292" width="4.6640625" style="48" customWidth="1"/>
    <col min="2293" max="2293" width="1" style="48" customWidth="1"/>
    <col min="2294" max="2294" width="4.6640625" style="48" customWidth="1"/>
    <col min="2295" max="2295" width="2.5546875" style="48" customWidth="1"/>
    <col min="2296" max="2296" width="4.6640625" style="48" customWidth="1"/>
    <col min="2297" max="2297" width="1" style="48" customWidth="1"/>
    <col min="2298" max="2298" width="4.5546875" style="48" customWidth="1"/>
    <col min="2299" max="2299" width="2.5546875" style="48" customWidth="1"/>
    <col min="2300" max="2300" width="4.88671875" style="48" customWidth="1"/>
    <col min="2301" max="2516" width="9.109375" style="48"/>
    <col min="2517" max="2517" width="1.44140625" style="48" customWidth="1"/>
    <col min="2518" max="2518" width="11.5546875" style="48" customWidth="1"/>
    <col min="2519" max="2521" width="0" style="48" hidden="1" customWidth="1"/>
    <col min="2522" max="2522" width="4.6640625" style="48" customWidth="1"/>
    <col min="2523" max="2523" width="2.5546875" style="48" customWidth="1"/>
    <col min="2524" max="2524" width="4.6640625" style="48" customWidth="1"/>
    <col min="2525" max="2525" width="1" style="48" customWidth="1"/>
    <col min="2526" max="2526" width="4.6640625" style="48" customWidth="1"/>
    <col min="2527" max="2527" width="2.5546875" style="48" customWidth="1"/>
    <col min="2528" max="2528" width="4.6640625" style="48" customWidth="1"/>
    <col min="2529" max="2529" width="1" style="48" customWidth="1"/>
    <col min="2530" max="2530" width="4.6640625" style="48" customWidth="1"/>
    <col min="2531" max="2531" width="2.5546875" style="48" customWidth="1"/>
    <col min="2532" max="2532" width="4.6640625" style="48" customWidth="1"/>
    <col min="2533" max="2533" width="1" style="48" customWidth="1"/>
    <col min="2534" max="2534" width="4.6640625" style="48" customWidth="1"/>
    <col min="2535" max="2535" width="2.5546875" style="48" customWidth="1"/>
    <col min="2536" max="2536" width="4.6640625" style="48" customWidth="1"/>
    <col min="2537" max="2537" width="1.109375" style="48" customWidth="1"/>
    <col min="2538" max="2538" width="4.6640625" style="48" customWidth="1"/>
    <col min="2539" max="2539" width="2.5546875" style="48" customWidth="1"/>
    <col min="2540" max="2540" width="4.6640625" style="48" customWidth="1"/>
    <col min="2541" max="2541" width="1.109375" style="48" customWidth="1"/>
    <col min="2542" max="2542" width="4.6640625" style="48" customWidth="1"/>
    <col min="2543" max="2543" width="2.5546875" style="48" customWidth="1"/>
    <col min="2544" max="2544" width="4.6640625" style="48" customWidth="1"/>
    <col min="2545" max="2545" width="1" style="48" customWidth="1"/>
    <col min="2546" max="2546" width="4.6640625" style="48" customWidth="1"/>
    <col min="2547" max="2547" width="2.5546875" style="48" customWidth="1"/>
    <col min="2548" max="2548" width="4.6640625" style="48" customWidth="1"/>
    <col min="2549" max="2549" width="1" style="48" customWidth="1"/>
    <col min="2550" max="2550" width="4.6640625" style="48" customWidth="1"/>
    <col min="2551" max="2551" width="2.5546875" style="48" customWidth="1"/>
    <col min="2552" max="2552" width="4.6640625" style="48" customWidth="1"/>
    <col min="2553" max="2553" width="1" style="48" customWidth="1"/>
    <col min="2554" max="2554" width="4.5546875" style="48" customWidth="1"/>
    <col min="2555" max="2555" width="2.5546875" style="48" customWidth="1"/>
    <col min="2556" max="2556" width="4.88671875" style="48" customWidth="1"/>
    <col min="2557" max="2772" width="9.109375" style="48"/>
    <col min="2773" max="2773" width="1.44140625" style="48" customWidth="1"/>
    <col min="2774" max="2774" width="11.5546875" style="48" customWidth="1"/>
    <col min="2775" max="2777" width="0" style="48" hidden="1" customWidth="1"/>
    <col min="2778" max="2778" width="4.6640625" style="48" customWidth="1"/>
    <col min="2779" max="2779" width="2.5546875" style="48" customWidth="1"/>
    <col min="2780" max="2780" width="4.6640625" style="48" customWidth="1"/>
    <col min="2781" max="2781" width="1" style="48" customWidth="1"/>
    <col min="2782" max="2782" width="4.6640625" style="48" customWidth="1"/>
    <col min="2783" max="2783" width="2.5546875" style="48" customWidth="1"/>
    <col min="2784" max="2784" width="4.6640625" style="48" customWidth="1"/>
    <col min="2785" max="2785" width="1" style="48" customWidth="1"/>
    <col min="2786" max="2786" width="4.6640625" style="48" customWidth="1"/>
    <col min="2787" max="2787" width="2.5546875" style="48" customWidth="1"/>
    <col min="2788" max="2788" width="4.6640625" style="48" customWidth="1"/>
    <col min="2789" max="2789" width="1" style="48" customWidth="1"/>
    <col min="2790" max="2790" width="4.6640625" style="48" customWidth="1"/>
    <col min="2791" max="2791" width="2.5546875" style="48" customWidth="1"/>
    <col min="2792" max="2792" width="4.6640625" style="48" customWidth="1"/>
    <col min="2793" max="2793" width="1.109375" style="48" customWidth="1"/>
    <col min="2794" max="2794" width="4.6640625" style="48" customWidth="1"/>
    <col min="2795" max="2795" width="2.5546875" style="48" customWidth="1"/>
    <col min="2796" max="2796" width="4.6640625" style="48" customWidth="1"/>
    <col min="2797" max="2797" width="1.109375" style="48" customWidth="1"/>
    <col min="2798" max="2798" width="4.6640625" style="48" customWidth="1"/>
    <col min="2799" max="2799" width="2.5546875" style="48" customWidth="1"/>
    <col min="2800" max="2800" width="4.6640625" style="48" customWidth="1"/>
    <col min="2801" max="2801" width="1" style="48" customWidth="1"/>
    <col min="2802" max="2802" width="4.6640625" style="48" customWidth="1"/>
    <col min="2803" max="2803" width="2.5546875" style="48" customWidth="1"/>
    <col min="2804" max="2804" width="4.6640625" style="48" customWidth="1"/>
    <col min="2805" max="2805" width="1" style="48" customWidth="1"/>
    <col min="2806" max="2806" width="4.6640625" style="48" customWidth="1"/>
    <col min="2807" max="2807" width="2.5546875" style="48" customWidth="1"/>
    <col min="2808" max="2808" width="4.6640625" style="48" customWidth="1"/>
    <col min="2809" max="2809" width="1" style="48" customWidth="1"/>
    <col min="2810" max="2810" width="4.5546875" style="48" customWidth="1"/>
    <col min="2811" max="2811" width="2.5546875" style="48" customWidth="1"/>
    <col min="2812" max="2812" width="4.88671875" style="48" customWidth="1"/>
    <col min="2813" max="3028" width="9.109375" style="48"/>
    <col min="3029" max="3029" width="1.44140625" style="48" customWidth="1"/>
    <col min="3030" max="3030" width="11.5546875" style="48" customWidth="1"/>
    <col min="3031" max="3033" width="0" style="48" hidden="1" customWidth="1"/>
    <col min="3034" max="3034" width="4.6640625" style="48" customWidth="1"/>
    <col min="3035" max="3035" width="2.5546875" style="48" customWidth="1"/>
    <col min="3036" max="3036" width="4.6640625" style="48" customWidth="1"/>
    <col min="3037" max="3037" width="1" style="48" customWidth="1"/>
    <col min="3038" max="3038" width="4.6640625" style="48" customWidth="1"/>
    <col min="3039" max="3039" width="2.5546875" style="48" customWidth="1"/>
    <col min="3040" max="3040" width="4.6640625" style="48" customWidth="1"/>
    <col min="3041" max="3041" width="1" style="48" customWidth="1"/>
    <col min="3042" max="3042" width="4.6640625" style="48" customWidth="1"/>
    <col min="3043" max="3043" width="2.5546875" style="48" customWidth="1"/>
    <col min="3044" max="3044" width="4.6640625" style="48" customWidth="1"/>
    <col min="3045" max="3045" width="1" style="48" customWidth="1"/>
    <col min="3046" max="3046" width="4.6640625" style="48" customWidth="1"/>
    <col min="3047" max="3047" width="2.5546875" style="48" customWidth="1"/>
    <col min="3048" max="3048" width="4.6640625" style="48" customWidth="1"/>
    <col min="3049" max="3049" width="1.109375" style="48" customWidth="1"/>
    <col min="3050" max="3050" width="4.6640625" style="48" customWidth="1"/>
    <col min="3051" max="3051" width="2.5546875" style="48" customWidth="1"/>
    <col min="3052" max="3052" width="4.6640625" style="48" customWidth="1"/>
    <col min="3053" max="3053" width="1.109375" style="48" customWidth="1"/>
    <col min="3054" max="3054" width="4.6640625" style="48" customWidth="1"/>
    <col min="3055" max="3055" width="2.5546875" style="48" customWidth="1"/>
    <col min="3056" max="3056" width="4.6640625" style="48" customWidth="1"/>
    <col min="3057" max="3057" width="1" style="48" customWidth="1"/>
    <col min="3058" max="3058" width="4.6640625" style="48" customWidth="1"/>
    <col min="3059" max="3059" width="2.5546875" style="48" customWidth="1"/>
    <col min="3060" max="3060" width="4.6640625" style="48" customWidth="1"/>
    <col min="3061" max="3061" width="1" style="48" customWidth="1"/>
    <col min="3062" max="3062" width="4.6640625" style="48" customWidth="1"/>
    <col min="3063" max="3063" width="2.5546875" style="48" customWidth="1"/>
    <col min="3064" max="3064" width="4.6640625" style="48" customWidth="1"/>
    <col min="3065" max="3065" width="1" style="48" customWidth="1"/>
    <col min="3066" max="3066" width="4.5546875" style="48" customWidth="1"/>
    <col min="3067" max="3067" width="2.5546875" style="48" customWidth="1"/>
    <col min="3068" max="3068" width="4.88671875" style="48" customWidth="1"/>
    <col min="3069" max="3284" width="9.109375" style="48"/>
    <col min="3285" max="3285" width="1.44140625" style="48" customWidth="1"/>
    <col min="3286" max="3286" width="11.5546875" style="48" customWidth="1"/>
    <col min="3287" max="3289" width="0" style="48" hidden="1" customWidth="1"/>
    <col min="3290" max="3290" width="4.6640625" style="48" customWidth="1"/>
    <col min="3291" max="3291" width="2.5546875" style="48" customWidth="1"/>
    <col min="3292" max="3292" width="4.6640625" style="48" customWidth="1"/>
    <col min="3293" max="3293" width="1" style="48" customWidth="1"/>
    <col min="3294" max="3294" width="4.6640625" style="48" customWidth="1"/>
    <col min="3295" max="3295" width="2.5546875" style="48" customWidth="1"/>
    <col min="3296" max="3296" width="4.6640625" style="48" customWidth="1"/>
    <col min="3297" max="3297" width="1" style="48" customWidth="1"/>
    <col min="3298" max="3298" width="4.6640625" style="48" customWidth="1"/>
    <col min="3299" max="3299" width="2.5546875" style="48" customWidth="1"/>
    <col min="3300" max="3300" width="4.6640625" style="48" customWidth="1"/>
    <col min="3301" max="3301" width="1" style="48" customWidth="1"/>
    <col min="3302" max="3302" width="4.6640625" style="48" customWidth="1"/>
    <col min="3303" max="3303" width="2.5546875" style="48" customWidth="1"/>
    <col min="3304" max="3304" width="4.6640625" style="48" customWidth="1"/>
    <col min="3305" max="3305" width="1.109375" style="48" customWidth="1"/>
    <col min="3306" max="3306" width="4.6640625" style="48" customWidth="1"/>
    <col min="3307" max="3307" width="2.5546875" style="48" customWidth="1"/>
    <col min="3308" max="3308" width="4.6640625" style="48" customWidth="1"/>
    <col min="3309" max="3309" width="1.109375" style="48" customWidth="1"/>
    <col min="3310" max="3310" width="4.6640625" style="48" customWidth="1"/>
    <col min="3311" max="3311" width="2.5546875" style="48" customWidth="1"/>
    <col min="3312" max="3312" width="4.6640625" style="48" customWidth="1"/>
    <col min="3313" max="3313" width="1" style="48" customWidth="1"/>
    <col min="3314" max="3314" width="4.6640625" style="48" customWidth="1"/>
    <col min="3315" max="3315" width="2.5546875" style="48" customWidth="1"/>
    <col min="3316" max="3316" width="4.6640625" style="48" customWidth="1"/>
    <col min="3317" max="3317" width="1" style="48" customWidth="1"/>
    <col min="3318" max="3318" width="4.6640625" style="48" customWidth="1"/>
    <col min="3319" max="3319" width="2.5546875" style="48" customWidth="1"/>
    <col min="3320" max="3320" width="4.6640625" style="48" customWidth="1"/>
    <col min="3321" max="3321" width="1" style="48" customWidth="1"/>
    <col min="3322" max="3322" width="4.5546875" style="48" customWidth="1"/>
    <col min="3323" max="3323" width="2.5546875" style="48" customWidth="1"/>
    <col min="3324" max="3324" width="4.88671875" style="48" customWidth="1"/>
    <col min="3325" max="3540" width="9.109375" style="48"/>
    <col min="3541" max="3541" width="1.44140625" style="48" customWidth="1"/>
    <col min="3542" max="3542" width="11.5546875" style="48" customWidth="1"/>
    <col min="3543" max="3545" width="0" style="48" hidden="1" customWidth="1"/>
    <col min="3546" max="3546" width="4.6640625" style="48" customWidth="1"/>
    <col min="3547" max="3547" width="2.5546875" style="48" customWidth="1"/>
    <col min="3548" max="3548" width="4.6640625" style="48" customWidth="1"/>
    <col min="3549" max="3549" width="1" style="48" customWidth="1"/>
    <col min="3550" max="3550" width="4.6640625" style="48" customWidth="1"/>
    <col min="3551" max="3551" width="2.5546875" style="48" customWidth="1"/>
    <col min="3552" max="3552" width="4.6640625" style="48" customWidth="1"/>
    <col min="3553" max="3553" width="1" style="48" customWidth="1"/>
    <col min="3554" max="3554" width="4.6640625" style="48" customWidth="1"/>
    <col min="3555" max="3555" width="2.5546875" style="48" customWidth="1"/>
    <col min="3556" max="3556" width="4.6640625" style="48" customWidth="1"/>
    <col min="3557" max="3557" width="1" style="48" customWidth="1"/>
    <col min="3558" max="3558" width="4.6640625" style="48" customWidth="1"/>
    <col min="3559" max="3559" width="2.5546875" style="48" customWidth="1"/>
    <col min="3560" max="3560" width="4.6640625" style="48" customWidth="1"/>
    <col min="3561" max="3561" width="1.109375" style="48" customWidth="1"/>
    <col min="3562" max="3562" width="4.6640625" style="48" customWidth="1"/>
    <col min="3563" max="3563" width="2.5546875" style="48" customWidth="1"/>
    <col min="3564" max="3564" width="4.6640625" style="48" customWidth="1"/>
    <col min="3565" max="3565" width="1.109375" style="48" customWidth="1"/>
    <col min="3566" max="3566" width="4.6640625" style="48" customWidth="1"/>
    <col min="3567" max="3567" width="2.5546875" style="48" customWidth="1"/>
    <col min="3568" max="3568" width="4.6640625" style="48" customWidth="1"/>
    <col min="3569" max="3569" width="1" style="48" customWidth="1"/>
    <col min="3570" max="3570" width="4.6640625" style="48" customWidth="1"/>
    <col min="3571" max="3571" width="2.5546875" style="48" customWidth="1"/>
    <col min="3572" max="3572" width="4.6640625" style="48" customWidth="1"/>
    <col min="3573" max="3573" width="1" style="48" customWidth="1"/>
    <col min="3574" max="3574" width="4.6640625" style="48" customWidth="1"/>
    <col min="3575" max="3575" width="2.5546875" style="48" customWidth="1"/>
    <col min="3576" max="3576" width="4.6640625" style="48" customWidth="1"/>
    <col min="3577" max="3577" width="1" style="48" customWidth="1"/>
    <col min="3578" max="3578" width="4.5546875" style="48" customWidth="1"/>
    <col min="3579" max="3579" width="2.5546875" style="48" customWidth="1"/>
    <col min="3580" max="3580" width="4.88671875" style="48" customWidth="1"/>
    <col min="3581" max="3796" width="9.109375" style="48"/>
    <col min="3797" max="3797" width="1.44140625" style="48" customWidth="1"/>
    <col min="3798" max="3798" width="11.5546875" style="48" customWidth="1"/>
    <col min="3799" max="3801" width="0" style="48" hidden="1" customWidth="1"/>
    <col min="3802" max="3802" width="4.6640625" style="48" customWidth="1"/>
    <col min="3803" max="3803" width="2.5546875" style="48" customWidth="1"/>
    <col min="3804" max="3804" width="4.6640625" style="48" customWidth="1"/>
    <col min="3805" max="3805" width="1" style="48" customWidth="1"/>
    <col min="3806" max="3806" width="4.6640625" style="48" customWidth="1"/>
    <col min="3807" max="3807" width="2.5546875" style="48" customWidth="1"/>
    <col min="3808" max="3808" width="4.6640625" style="48" customWidth="1"/>
    <col min="3809" max="3809" width="1" style="48" customWidth="1"/>
    <col min="3810" max="3810" width="4.6640625" style="48" customWidth="1"/>
    <col min="3811" max="3811" width="2.5546875" style="48" customWidth="1"/>
    <col min="3812" max="3812" width="4.6640625" style="48" customWidth="1"/>
    <col min="3813" max="3813" width="1" style="48" customWidth="1"/>
    <col min="3814" max="3814" width="4.6640625" style="48" customWidth="1"/>
    <col min="3815" max="3815" width="2.5546875" style="48" customWidth="1"/>
    <col min="3816" max="3816" width="4.6640625" style="48" customWidth="1"/>
    <col min="3817" max="3817" width="1.109375" style="48" customWidth="1"/>
    <col min="3818" max="3818" width="4.6640625" style="48" customWidth="1"/>
    <col min="3819" max="3819" width="2.5546875" style="48" customWidth="1"/>
    <col min="3820" max="3820" width="4.6640625" style="48" customWidth="1"/>
    <col min="3821" max="3821" width="1.109375" style="48" customWidth="1"/>
    <col min="3822" max="3822" width="4.6640625" style="48" customWidth="1"/>
    <col min="3823" max="3823" width="2.5546875" style="48" customWidth="1"/>
    <col min="3824" max="3824" width="4.6640625" style="48" customWidth="1"/>
    <col min="3825" max="3825" width="1" style="48" customWidth="1"/>
    <col min="3826" max="3826" width="4.6640625" style="48" customWidth="1"/>
    <col min="3827" max="3827" width="2.5546875" style="48" customWidth="1"/>
    <col min="3828" max="3828" width="4.6640625" style="48" customWidth="1"/>
    <col min="3829" max="3829" width="1" style="48" customWidth="1"/>
    <col min="3830" max="3830" width="4.6640625" style="48" customWidth="1"/>
    <col min="3831" max="3831" width="2.5546875" style="48" customWidth="1"/>
    <col min="3832" max="3832" width="4.6640625" style="48" customWidth="1"/>
    <col min="3833" max="3833" width="1" style="48" customWidth="1"/>
    <col min="3834" max="3834" width="4.5546875" style="48" customWidth="1"/>
    <col min="3835" max="3835" width="2.5546875" style="48" customWidth="1"/>
    <col min="3836" max="3836" width="4.88671875" style="48" customWidth="1"/>
    <col min="3837" max="4052" width="9.109375" style="48"/>
    <col min="4053" max="4053" width="1.44140625" style="48" customWidth="1"/>
    <col min="4054" max="4054" width="11.5546875" style="48" customWidth="1"/>
    <col min="4055" max="4057" width="0" style="48" hidden="1" customWidth="1"/>
    <col min="4058" max="4058" width="4.6640625" style="48" customWidth="1"/>
    <col min="4059" max="4059" width="2.5546875" style="48" customWidth="1"/>
    <col min="4060" max="4060" width="4.6640625" style="48" customWidth="1"/>
    <col min="4061" max="4061" width="1" style="48" customWidth="1"/>
    <col min="4062" max="4062" width="4.6640625" style="48" customWidth="1"/>
    <col min="4063" max="4063" width="2.5546875" style="48" customWidth="1"/>
    <col min="4064" max="4064" width="4.6640625" style="48" customWidth="1"/>
    <col min="4065" max="4065" width="1" style="48" customWidth="1"/>
    <col min="4066" max="4066" width="4.6640625" style="48" customWidth="1"/>
    <col min="4067" max="4067" width="2.5546875" style="48" customWidth="1"/>
    <col min="4068" max="4068" width="4.6640625" style="48" customWidth="1"/>
    <col min="4069" max="4069" width="1" style="48" customWidth="1"/>
    <col min="4070" max="4070" width="4.6640625" style="48" customWidth="1"/>
    <col min="4071" max="4071" width="2.5546875" style="48" customWidth="1"/>
    <col min="4072" max="4072" width="4.6640625" style="48" customWidth="1"/>
    <col min="4073" max="4073" width="1.109375" style="48" customWidth="1"/>
    <col min="4074" max="4074" width="4.6640625" style="48" customWidth="1"/>
    <col min="4075" max="4075" width="2.5546875" style="48" customWidth="1"/>
    <col min="4076" max="4076" width="4.6640625" style="48" customWidth="1"/>
    <col min="4077" max="4077" width="1.109375" style="48" customWidth="1"/>
    <col min="4078" max="4078" width="4.6640625" style="48" customWidth="1"/>
    <col min="4079" max="4079" width="2.5546875" style="48" customWidth="1"/>
    <col min="4080" max="4080" width="4.6640625" style="48" customWidth="1"/>
    <col min="4081" max="4081" width="1" style="48" customWidth="1"/>
    <col min="4082" max="4082" width="4.6640625" style="48" customWidth="1"/>
    <col min="4083" max="4083" width="2.5546875" style="48" customWidth="1"/>
    <col min="4084" max="4084" width="4.6640625" style="48" customWidth="1"/>
    <col min="4085" max="4085" width="1" style="48" customWidth="1"/>
    <col min="4086" max="4086" width="4.6640625" style="48" customWidth="1"/>
    <col min="4087" max="4087" width="2.5546875" style="48" customWidth="1"/>
    <col min="4088" max="4088" width="4.6640625" style="48" customWidth="1"/>
    <col min="4089" max="4089" width="1" style="48" customWidth="1"/>
    <col min="4090" max="4090" width="4.5546875" style="48" customWidth="1"/>
    <col min="4091" max="4091" width="2.5546875" style="48" customWidth="1"/>
    <col min="4092" max="4092" width="4.88671875" style="48" customWidth="1"/>
    <col min="4093" max="4308" width="9.109375" style="48"/>
    <col min="4309" max="4309" width="1.44140625" style="48" customWidth="1"/>
    <col min="4310" max="4310" width="11.5546875" style="48" customWidth="1"/>
    <col min="4311" max="4313" width="0" style="48" hidden="1" customWidth="1"/>
    <col min="4314" max="4314" width="4.6640625" style="48" customWidth="1"/>
    <col min="4315" max="4315" width="2.5546875" style="48" customWidth="1"/>
    <col min="4316" max="4316" width="4.6640625" style="48" customWidth="1"/>
    <col min="4317" max="4317" width="1" style="48" customWidth="1"/>
    <col min="4318" max="4318" width="4.6640625" style="48" customWidth="1"/>
    <col min="4319" max="4319" width="2.5546875" style="48" customWidth="1"/>
    <col min="4320" max="4320" width="4.6640625" style="48" customWidth="1"/>
    <col min="4321" max="4321" width="1" style="48" customWidth="1"/>
    <col min="4322" max="4322" width="4.6640625" style="48" customWidth="1"/>
    <col min="4323" max="4323" width="2.5546875" style="48" customWidth="1"/>
    <col min="4324" max="4324" width="4.6640625" style="48" customWidth="1"/>
    <col min="4325" max="4325" width="1" style="48" customWidth="1"/>
    <col min="4326" max="4326" width="4.6640625" style="48" customWidth="1"/>
    <col min="4327" max="4327" width="2.5546875" style="48" customWidth="1"/>
    <col min="4328" max="4328" width="4.6640625" style="48" customWidth="1"/>
    <col min="4329" max="4329" width="1.109375" style="48" customWidth="1"/>
    <col min="4330" max="4330" width="4.6640625" style="48" customWidth="1"/>
    <col min="4331" max="4331" width="2.5546875" style="48" customWidth="1"/>
    <col min="4332" max="4332" width="4.6640625" style="48" customWidth="1"/>
    <col min="4333" max="4333" width="1.109375" style="48" customWidth="1"/>
    <col min="4334" max="4334" width="4.6640625" style="48" customWidth="1"/>
    <col min="4335" max="4335" width="2.5546875" style="48" customWidth="1"/>
    <col min="4336" max="4336" width="4.6640625" style="48" customWidth="1"/>
    <col min="4337" max="4337" width="1" style="48" customWidth="1"/>
    <col min="4338" max="4338" width="4.6640625" style="48" customWidth="1"/>
    <col min="4339" max="4339" width="2.5546875" style="48" customWidth="1"/>
    <col min="4340" max="4340" width="4.6640625" style="48" customWidth="1"/>
    <col min="4341" max="4341" width="1" style="48" customWidth="1"/>
    <col min="4342" max="4342" width="4.6640625" style="48" customWidth="1"/>
    <col min="4343" max="4343" width="2.5546875" style="48" customWidth="1"/>
    <col min="4344" max="4344" width="4.6640625" style="48" customWidth="1"/>
    <col min="4345" max="4345" width="1" style="48" customWidth="1"/>
    <col min="4346" max="4346" width="4.5546875" style="48" customWidth="1"/>
    <col min="4347" max="4347" width="2.5546875" style="48" customWidth="1"/>
    <col min="4348" max="4348" width="4.88671875" style="48" customWidth="1"/>
    <col min="4349" max="4564" width="9.109375" style="48"/>
    <col min="4565" max="4565" width="1.44140625" style="48" customWidth="1"/>
    <col min="4566" max="4566" width="11.5546875" style="48" customWidth="1"/>
    <col min="4567" max="4569" width="0" style="48" hidden="1" customWidth="1"/>
    <col min="4570" max="4570" width="4.6640625" style="48" customWidth="1"/>
    <col min="4571" max="4571" width="2.5546875" style="48" customWidth="1"/>
    <col min="4572" max="4572" width="4.6640625" style="48" customWidth="1"/>
    <col min="4573" max="4573" width="1" style="48" customWidth="1"/>
    <col min="4574" max="4574" width="4.6640625" style="48" customWidth="1"/>
    <col min="4575" max="4575" width="2.5546875" style="48" customWidth="1"/>
    <col min="4576" max="4576" width="4.6640625" style="48" customWidth="1"/>
    <col min="4577" max="4577" width="1" style="48" customWidth="1"/>
    <col min="4578" max="4578" width="4.6640625" style="48" customWidth="1"/>
    <col min="4579" max="4579" width="2.5546875" style="48" customWidth="1"/>
    <col min="4580" max="4580" width="4.6640625" style="48" customWidth="1"/>
    <col min="4581" max="4581" width="1" style="48" customWidth="1"/>
    <col min="4582" max="4582" width="4.6640625" style="48" customWidth="1"/>
    <col min="4583" max="4583" width="2.5546875" style="48" customWidth="1"/>
    <col min="4584" max="4584" width="4.6640625" style="48" customWidth="1"/>
    <col min="4585" max="4585" width="1.109375" style="48" customWidth="1"/>
    <col min="4586" max="4586" width="4.6640625" style="48" customWidth="1"/>
    <col min="4587" max="4587" width="2.5546875" style="48" customWidth="1"/>
    <col min="4588" max="4588" width="4.6640625" style="48" customWidth="1"/>
    <col min="4589" max="4589" width="1.109375" style="48" customWidth="1"/>
    <col min="4590" max="4590" width="4.6640625" style="48" customWidth="1"/>
    <col min="4591" max="4591" width="2.5546875" style="48" customWidth="1"/>
    <col min="4592" max="4592" width="4.6640625" style="48" customWidth="1"/>
    <col min="4593" max="4593" width="1" style="48" customWidth="1"/>
    <col min="4594" max="4594" width="4.6640625" style="48" customWidth="1"/>
    <col min="4595" max="4595" width="2.5546875" style="48" customWidth="1"/>
    <col min="4596" max="4596" width="4.6640625" style="48" customWidth="1"/>
    <col min="4597" max="4597" width="1" style="48" customWidth="1"/>
    <col min="4598" max="4598" width="4.6640625" style="48" customWidth="1"/>
    <col min="4599" max="4599" width="2.5546875" style="48" customWidth="1"/>
    <col min="4600" max="4600" width="4.6640625" style="48" customWidth="1"/>
    <col min="4601" max="4601" width="1" style="48" customWidth="1"/>
    <col min="4602" max="4602" width="4.5546875" style="48" customWidth="1"/>
    <col min="4603" max="4603" width="2.5546875" style="48" customWidth="1"/>
    <col min="4604" max="4604" width="4.88671875" style="48" customWidth="1"/>
    <col min="4605" max="4820" width="9.109375" style="48"/>
    <col min="4821" max="4821" width="1.44140625" style="48" customWidth="1"/>
    <col min="4822" max="4822" width="11.5546875" style="48" customWidth="1"/>
    <col min="4823" max="4825" width="0" style="48" hidden="1" customWidth="1"/>
    <col min="4826" max="4826" width="4.6640625" style="48" customWidth="1"/>
    <col min="4827" max="4827" width="2.5546875" style="48" customWidth="1"/>
    <col min="4828" max="4828" width="4.6640625" style="48" customWidth="1"/>
    <col min="4829" max="4829" width="1" style="48" customWidth="1"/>
    <col min="4830" max="4830" width="4.6640625" style="48" customWidth="1"/>
    <col min="4831" max="4831" width="2.5546875" style="48" customWidth="1"/>
    <col min="4832" max="4832" width="4.6640625" style="48" customWidth="1"/>
    <col min="4833" max="4833" width="1" style="48" customWidth="1"/>
    <col min="4834" max="4834" width="4.6640625" style="48" customWidth="1"/>
    <col min="4835" max="4835" width="2.5546875" style="48" customWidth="1"/>
    <col min="4836" max="4836" width="4.6640625" style="48" customWidth="1"/>
    <col min="4837" max="4837" width="1" style="48" customWidth="1"/>
    <col min="4838" max="4838" width="4.6640625" style="48" customWidth="1"/>
    <col min="4839" max="4839" width="2.5546875" style="48" customWidth="1"/>
    <col min="4840" max="4840" width="4.6640625" style="48" customWidth="1"/>
    <col min="4841" max="4841" width="1.109375" style="48" customWidth="1"/>
    <col min="4842" max="4842" width="4.6640625" style="48" customWidth="1"/>
    <col min="4843" max="4843" width="2.5546875" style="48" customWidth="1"/>
    <col min="4844" max="4844" width="4.6640625" style="48" customWidth="1"/>
    <col min="4845" max="4845" width="1.109375" style="48" customWidth="1"/>
    <col min="4846" max="4846" width="4.6640625" style="48" customWidth="1"/>
    <col min="4847" max="4847" width="2.5546875" style="48" customWidth="1"/>
    <col min="4848" max="4848" width="4.6640625" style="48" customWidth="1"/>
    <col min="4849" max="4849" width="1" style="48" customWidth="1"/>
    <col min="4850" max="4850" width="4.6640625" style="48" customWidth="1"/>
    <col min="4851" max="4851" width="2.5546875" style="48" customWidth="1"/>
    <col min="4852" max="4852" width="4.6640625" style="48" customWidth="1"/>
    <col min="4853" max="4853" width="1" style="48" customWidth="1"/>
    <col min="4854" max="4854" width="4.6640625" style="48" customWidth="1"/>
    <col min="4855" max="4855" width="2.5546875" style="48" customWidth="1"/>
    <col min="4856" max="4856" width="4.6640625" style="48" customWidth="1"/>
    <col min="4857" max="4857" width="1" style="48" customWidth="1"/>
    <col min="4858" max="4858" width="4.5546875" style="48" customWidth="1"/>
    <col min="4859" max="4859" width="2.5546875" style="48" customWidth="1"/>
    <col min="4860" max="4860" width="4.88671875" style="48" customWidth="1"/>
    <col min="4861" max="5076" width="9.109375" style="48"/>
    <col min="5077" max="5077" width="1.44140625" style="48" customWidth="1"/>
    <col min="5078" max="5078" width="11.5546875" style="48" customWidth="1"/>
    <col min="5079" max="5081" width="0" style="48" hidden="1" customWidth="1"/>
    <col min="5082" max="5082" width="4.6640625" style="48" customWidth="1"/>
    <col min="5083" max="5083" width="2.5546875" style="48" customWidth="1"/>
    <col min="5084" max="5084" width="4.6640625" style="48" customWidth="1"/>
    <col min="5085" max="5085" width="1" style="48" customWidth="1"/>
    <col min="5086" max="5086" width="4.6640625" style="48" customWidth="1"/>
    <col min="5087" max="5087" width="2.5546875" style="48" customWidth="1"/>
    <col min="5088" max="5088" width="4.6640625" style="48" customWidth="1"/>
    <col min="5089" max="5089" width="1" style="48" customWidth="1"/>
    <col min="5090" max="5090" width="4.6640625" style="48" customWidth="1"/>
    <col min="5091" max="5091" width="2.5546875" style="48" customWidth="1"/>
    <col min="5092" max="5092" width="4.6640625" style="48" customWidth="1"/>
    <col min="5093" max="5093" width="1" style="48" customWidth="1"/>
    <col min="5094" max="5094" width="4.6640625" style="48" customWidth="1"/>
    <col min="5095" max="5095" width="2.5546875" style="48" customWidth="1"/>
    <col min="5096" max="5096" width="4.6640625" style="48" customWidth="1"/>
    <col min="5097" max="5097" width="1.109375" style="48" customWidth="1"/>
    <col min="5098" max="5098" width="4.6640625" style="48" customWidth="1"/>
    <col min="5099" max="5099" width="2.5546875" style="48" customWidth="1"/>
    <col min="5100" max="5100" width="4.6640625" style="48" customWidth="1"/>
    <col min="5101" max="5101" width="1.109375" style="48" customWidth="1"/>
    <col min="5102" max="5102" width="4.6640625" style="48" customWidth="1"/>
    <col min="5103" max="5103" width="2.5546875" style="48" customWidth="1"/>
    <col min="5104" max="5104" width="4.6640625" style="48" customWidth="1"/>
    <col min="5105" max="5105" width="1" style="48" customWidth="1"/>
    <col min="5106" max="5106" width="4.6640625" style="48" customWidth="1"/>
    <col min="5107" max="5107" width="2.5546875" style="48" customWidth="1"/>
    <col min="5108" max="5108" width="4.6640625" style="48" customWidth="1"/>
    <col min="5109" max="5109" width="1" style="48" customWidth="1"/>
    <col min="5110" max="5110" width="4.6640625" style="48" customWidth="1"/>
    <col min="5111" max="5111" width="2.5546875" style="48" customWidth="1"/>
    <col min="5112" max="5112" width="4.6640625" style="48" customWidth="1"/>
    <col min="5113" max="5113" width="1" style="48" customWidth="1"/>
    <col min="5114" max="5114" width="4.5546875" style="48" customWidth="1"/>
    <col min="5115" max="5115" width="2.5546875" style="48" customWidth="1"/>
    <col min="5116" max="5116" width="4.88671875" style="48" customWidth="1"/>
    <col min="5117" max="5332" width="9.109375" style="48"/>
    <col min="5333" max="5333" width="1.44140625" style="48" customWidth="1"/>
    <col min="5334" max="5334" width="11.5546875" style="48" customWidth="1"/>
    <col min="5335" max="5337" width="0" style="48" hidden="1" customWidth="1"/>
    <col min="5338" max="5338" width="4.6640625" style="48" customWidth="1"/>
    <col min="5339" max="5339" width="2.5546875" style="48" customWidth="1"/>
    <col min="5340" max="5340" width="4.6640625" style="48" customWidth="1"/>
    <col min="5341" max="5341" width="1" style="48" customWidth="1"/>
    <col min="5342" max="5342" width="4.6640625" style="48" customWidth="1"/>
    <col min="5343" max="5343" width="2.5546875" style="48" customWidth="1"/>
    <col min="5344" max="5344" width="4.6640625" style="48" customWidth="1"/>
    <col min="5345" max="5345" width="1" style="48" customWidth="1"/>
    <col min="5346" max="5346" width="4.6640625" style="48" customWidth="1"/>
    <col min="5347" max="5347" width="2.5546875" style="48" customWidth="1"/>
    <col min="5348" max="5348" width="4.6640625" style="48" customWidth="1"/>
    <col min="5349" max="5349" width="1" style="48" customWidth="1"/>
    <col min="5350" max="5350" width="4.6640625" style="48" customWidth="1"/>
    <col min="5351" max="5351" width="2.5546875" style="48" customWidth="1"/>
    <col min="5352" max="5352" width="4.6640625" style="48" customWidth="1"/>
    <col min="5353" max="5353" width="1.109375" style="48" customWidth="1"/>
    <col min="5354" max="5354" width="4.6640625" style="48" customWidth="1"/>
    <col min="5355" max="5355" width="2.5546875" style="48" customWidth="1"/>
    <col min="5356" max="5356" width="4.6640625" style="48" customWidth="1"/>
    <col min="5357" max="5357" width="1.109375" style="48" customWidth="1"/>
    <col min="5358" max="5358" width="4.6640625" style="48" customWidth="1"/>
    <col min="5359" max="5359" width="2.5546875" style="48" customWidth="1"/>
    <col min="5360" max="5360" width="4.6640625" style="48" customWidth="1"/>
    <col min="5361" max="5361" width="1" style="48" customWidth="1"/>
    <col min="5362" max="5362" width="4.6640625" style="48" customWidth="1"/>
    <col min="5363" max="5363" width="2.5546875" style="48" customWidth="1"/>
    <col min="5364" max="5364" width="4.6640625" style="48" customWidth="1"/>
    <col min="5365" max="5365" width="1" style="48" customWidth="1"/>
    <col min="5366" max="5366" width="4.6640625" style="48" customWidth="1"/>
    <col min="5367" max="5367" width="2.5546875" style="48" customWidth="1"/>
    <col min="5368" max="5368" width="4.6640625" style="48" customWidth="1"/>
    <col min="5369" max="5369" width="1" style="48" customWidth="1"/>
    <col min="5370" max="5370" width="4.5546875" style="48" customWidth="1"/>
    <col min="5371" max="5371" width="2.5546875" style="48" customWidth="1"/>
    <col min="5372" max="5372" width="4.88671875" style="48" customWidth="1"/>
    <col min="5373" max="5588" width="9.109375" style="48"/>
    <col min="5589" max="5589" width="1.44140625" style="48" customWidth="1"/>
    <col min="5590" max="5590" width="11.5546875" style="48" customWidth="1"/>
    <col min="5591" max="5593" width="0" style="48" hidden="1" customWidth="1"/>
    <col min="5594" max="5594" width="4.6640625" style="48" customWidth="1"/>
    <col min="5595" max="5595" width="2.5546875" style="48" customWidth="1"/>
    <col min="5596" max="5596" width="4.6640625" style="48" customWidth="1"/>
    <col min="5597" max="5597" width="1" style="48" customWidth="1"/>
    <col min="5598" max="5598" width="4.6640625" style="48" customWidth="1"/>
    <col min="5599" max="5599" width="2.5546875" style="48" customWidth="1"/>
    <col min="5600" max="5600" width="4.6640625" style="48" customWidth="1"/>
    <col min="5601" max="5601" width="1" style="48" customWidth="1"/>
    <col min="5602" max="5602" width="4.6640625" style="48" customWidth="1"/>
    <col min="5603" max="5603" width="2.5546875" style="48" customWidth="1"/>
    <col min="5604" max="5604" width="4.6640625" style="48" customWidth="1"/>
    <col min="5605" max="5605" width="1" style="48" customWidth="1"/>
    <col min="5606" max="5606" width="4.6640625" style="48" customWidth="1"/>
    <col min="5607" max="5607" width="2.5546875" style="48" customWidth="1"/>
    <col min="5608" max="5608" width="4.6640625" style="48" customWidth="1"/>
    <col min="5609" max="5609" width="1.109375" style="48" customWidth="1"/>
    <col min="5610" max="5610" width="4.6640625" style="48" customWidth="1"/>
    <col min="5611" max="5611" width="2.5546875" style="48" customWidth="1"/>
    <col min="5612" max="5612" width="4.6640625" style="48" customWidth="1"/>
    <col min="5613" max="5613" width="1.109375" style="48" customWidth="1"/>
    <col min="5614" max="5614" width="4.6640625" style="48" customWidth="1"/>
    <col min="5615" max="5615" width="2.5546875" style="48" customWidth="1"/>
    <col min="5616" max="5616" width="4.6640625" style="48" customWidth="1"/>
    <col min="5617" max="5617" width="1" style="48" customWidth="1"/>
    <col min="5618" max="5618" width="4.6640625" style="48" customWidth="1"/>
    <col min="5619" max="5619" width="2.5546875" style="48" customWidth="1"/>
    <col min="5620" max="5620" width="4.6640625" style="48" customWidth="1"/>
    <col min="5621" max="5621" width="1" style="48" customWidth="1"/>
    <col min="5622" max="5622" width="4.6640625" style="48" customWidth="1"/>
    <col min="5623" max="5623" width="2.5546875" style="48" customWidth="1"/>
    <col min="5624" max="5624" width="4.6640625" style="48" customWidth="1"/>
    <col min="5625" max="5625" width="1" style="48" customWidth="1"/>
    <col min="5626" max="5626" width="4.5546875" style="48" customWidth="1"/>
    <col min="5627" max="5627" width="2.5546875" style="48" customWidth="1"/>
    <col min="5628" max="5628" width="4.88671875" style="48" customWidth="1"/>
    <col min="5629" max="5844" width="9.109375" style="48"/>
    <col min="5845" max="5845" width="1.44140625" style="48" customWidth="1"/>
    <col min="5846" max="5846" width="11.5546875" style="48" customWidth="1"/>
    <col min="5847" max="5849" width="0" style="48" hidden="1" customWidth="1"/>
    <col min="5850" max="5850" width="4.6640625" style="48" customWidth="1"/>
    <col min="5851" max="5851" width="2.5546875" style="48" customWidth="1"/>
    <col min="5852" max="5852" width="4.6640625" style="48" customWidth="1"/>
    <col min="5853" max="5853" width="1" style="48" customWidth="1"/>
    <col min="5854" max="5854" width="4.6640625" style="48" customWidth="1"/>
    <col min="5855" max="5855" width="2.5546875" style="48" customWidth="1"/>
    <col min="5856" max="5856" width="4.6640625" style="48" customWidth="1"/>
    <col min="5857" max="5857" width="1" style="48" customWidth="1"/>
    <col min="5858" max="5858" width="4.6640625" style="48" customWidth="1"/>
    <col min="5859" max="5859" width="2.5546875" style="48" customWidth="1"/>
    <col min="5860" max="5860" width="4.6640625" style="48" customWidth="1"/>
    <col min="5861" max="5861" width="1" style="48" customWidth="1"/>
    <col min="5862" max="5862" width="4.6640625" style="48" customWidth="1"/>
    <col min="5863" max="5863" width="2.5546875" style="48" customWidth="1"/>
    <col min="5864" max="5864" width="4.6640625" style="48" customWidth="1"/>
    <col min="5865" max="5865" width="1.109375" style="48" customWidth="1"/>
    <col min="5866" max="5866" width="4.6640625" style="48" customWidth="1"/>
    <col min="5867" max="5867" width="2.5546875" style="48" customWidth="1"/>
    <col min="5868" max="5868" width="4.6640625" style="48" customWidth="1"/>
    <col min="5869" max="5869" width="1.109375" style="48" customWidth="1"/>
    <col min="5870" max="5870" width="4.6640625" style="48" customWidth="1"/>
    <col min="5871" max="5871" width="2.5546875" style="48" customWidth="1"/>
    <col min="5872" max="5872" width="4.6640625" style="48" customWidth="1"/>
    <col min="5873" max="5873" width="1" style="48" customWidth="1"/>
    <col min="5874" max="5874" width="4.6640625" style="48" customWidth="1"/>
    <col min="5875" max="5875" width="2.5546875" style="48" customWidth="1"/>
    <col min="5876" max="5876" width="4.6640625" style="48" customWidth="1"/>
    <col min="5877" max="5877" width="1" style="48" customWidth="1"/>
    <col min="5878" max="5878" width="4.6640625" style="48" customWidth="1"/>
    <col min="5879" max="5879" width="2.5546875" style="48" customWidth="1"/>
    <col min="5880" max="5880" width="4.6640625" style="48" customWidth="1"/>
    <col min="5881" max="5881" width="1" style="48" customWidth="1"/>
    <col min="5882" max="5882" width="4.5546875" style="48" customWidth="1"/>
    <col min="5883" max="5883" width="2.5546875" style="48" customWidth="1"/>
    <col min="5884" max="5884" width="4.88671875" style="48" customWidth="1"/>
    <col min="5885" max="6100" width="9.109375" style="48"/>
    <col min="6101" max="6101" width="1.44140625" style="48" customWidth="1"/>
    <col min="6102" max="6102" width="11.5546875" style="48" customWidth="1"/>
    <col min="6103" max="6105" width="0" style="48" hidden="1" customWidth="1"/>
    <col min="6106" max="6106" width="4.6640625" style="48" customWidth="1"/>
    <col min="6107" max="6107" width="2.5546875" style="48" customWidth="1"/>
    <col min="6108" max="6108" width="4.6640625" style="48" customWidth="1"/>
    <col min="6109" max="6109" width="1" style="48" customWidth="1"/>
    <col min="6110" max="6110" width="4.6640625" style="48" customWidth="1"/>
    <col min="6111" max="6111" width="2.5546875" style="48" customWidth="1"/>
    <col min="6112" max="6112" width="4.6640625" style="48" customWidth="1"/>
    <col min="6113" max="6113" width="1" style="48" customWidth="1"/>
    <col min="6114" max="6114" width="4.6640625" style="48" customWidth="1"/>
    <col min="6115" max="6115" width="2.5546875" style="48" customWidth="1"/>
    <col min="6116" max="6116" width="4.6640625" style="48" customWidth="1"/>
    <col min="6117" max="6117" width="1" style="48" customWidth="1"/>
    <col min="6118" max="6118" width="4.6640625" style="48" customWidth="1"/>
    <col min="6119" max="6119" width="2.5546875" style="48" customWidth="1"/>
    <col min="6120" max="6120" width="4.6640625" style="48" customWidth="1"/>
    <col min="6121" max="6121" width="1.109375" style="48" customWidth="1"/>
    <col min="6122" max="6122" width="4.6640625" style="48" customWidth="1"/>
    <col min="6123" max="6123" width="2.5546875" style="48" customWidth="1"/>
    <col min="6124" max="6124" width="4.6640625" style="48" customWidth="1"/>
    <col min="6125" max="6125" width="1.109375" style="48" customWidth="1"/>
    <col min="6126" max="6126" width="4.6640625" style="48" customWidth="1"/>
    <col min="6127" max="6127" width="2.5546875" style="48" customWidth="1"/>
    <col min="6128" max="6128" width="4.6640625" style="48" customWidth="1"/>
    <col min="6129" max="6129" width="1" style="48" customWidth="1"/>
    <col min="6130" max="6130" width="4.6640625" style="48" customWidth="1"/>
    <col min="6131" max="6131" width="2.5546875" style="48" customWidth="1"/>
    <col min="6132" max="6132" width="4.6640625" style="48" customWidth="1"/>
    <col min="6133" max="6133" width="1" style="48" customWidth="1"/>
    <col min="6134" max="6134" width="4.6640625" style="48" customWidth="1"/>
    <col min="6135" max="6135" width="2.5546875" style="48" customWidth="1"/>
    <col min="6136" max="6136" width="4.6640625" style="48" customWidth="1"/>
    <col min="6137" max="6137" width="1" style="48" customWidth="1"/>
    <col min="6138" max="6138" width="4.5546875" style="48" customWidth="1"/>
    <col min="6139" max="6139" width="2.5546875" style="48" customWidth="1"/>
    <col min="6140" max="6140" width="4.88671875" style="48" customWidth="1"/>
    <col min="6141" max="6356" width="9.109375" style="48"/>
    <col min="6357" max="6357" width="1.44140625" style="48" customWidth="1"/>
    <col min="6358" max="6358" width="11.5546875" style="48" customWidth="1"/>
    <col min="6359" max="6361" width="0" style="48" hidden="1" customWidth="1"/>
    <col min="6362" max="6362" width="4.6640625" style="48" customWidth="1"/>
    <col min="6363" max="6363" width="2.5546875" style="48" customWidth="1"/>
    <col min="6364" max="6364" width="4.6640625" style="48" customWidth="1"/>
    <col min="6365" max="6365" width="1" style="48" customWidth="1"/>
    <col min="6366" max="6366" width="4.6640625" style="48" customWidth="1"/>
    <col min="6367" max="6367" width="2.5546875" style="48" customWidth="1"/>
    <col min="6368" max="6368" width="4.6640625" style="48" customWidth="1"/>
    <col min="6369" max="6369" width="1" style="48" customWidth="1"/>
    <col min="6370" max="6370" width="4.6640625" style="48" customWidth="1"/>
    <col min="6371" max="6371" width="2.5546875" style="48" customWidth="1"/>
    <col min="6372" max="6372" width="4.6640625" style="48" customWidth="1"/>
    <col min="6373" max="6373" width="1" style="48" customWidth="1"/>
    <col min="6374" max="6374" width="4.6640625" style="48" customWidth="1"/>
    <col min="6375" max="6375" width="2.5546875" style="48" customWidth="1"/>
    <col min="6376" max="6376" width="4.6640625" style="48" customWidth="1"/>
    <col min="6377" max="6377" width="1.109375" style="48" customWidth="1"/>
    <col min="6378" max="6378" width="4.6640625" style="48" customWidth="1"/>
    <col min="6379" max="6379" width="2.5546875" style="48" customWidth="1"/>
    <col min="6380" max="6380" width="4.6640625" style="48" customWidth="1"/>
    <col min="6381" max="6381" width="1.109375" style="48" customWidth="1"/>
    <col min="6382" max="6382" width="4.6640625" style="48" customWidth="1"/>
    <col min="6383" max="6383" width="2.5546875" style="48" customWidth="1"/>
    <col min="6384" max="6384" width="4.6640625" style="48" customWidth="1"/>
    <col min="6385" max="6385" width="1" style="48" customWidth="1"/>
    <col min="6386" max="6386" width="4.6640625" style="48" customWidth="1"/>
    <col min="6387" max="6387" width="2.5546875" style="48" customWidth="1"/>
    <col min="6388" max="6388" width="4.6640625" style="48" customWidth="1"/>
    <col min="6389" max="6389" width="1" style="48" customWidth="1"/>
    <col min="6390" max="6390" width="4.6640625" style="48" customWidth="1"/>
    <col min="6391" max="6391" width="2.5546875" style="48" customWidth="1"/>
    <col min="6392" max="6392" width="4.6640625" style="48" customWidth="1"/>
    <col min="6393" max="6393" width="1" style="48" customWidth="1"/>
    <col min="6394" max="6394" width="4.5546875" style="48" customWidth="1"/>
    <col min="6395" max="6395" width="2.5546875" style="48" customWidth="1"/>
    <col min="6396" max="6396" width="4.88671875" style="48" customWidth="1"/>
    <col min="6397" max="6612" width="9.109375" style="48"/>
    <col min="6613" max="6613" width="1.44140625" style="48" customWidth="1"/>
    <col min="6614" max="6614" width="11.5546875" style="48" customWidth="1"/>
    <col min="6615" max="6617" width="0" style="48" hidden="1" customWidth="1"/>
    <col min="6618" max="6618" width="4.6640625" style="48" customWidth="1"/>
    <col min="6619" max="6619" width="2.5546875" style="48" customWidth="1"/>
    <col min="6620" max="6620" width="4.6640625" style="48" customWidth="1"/>
    <col min="6621" max="6621" width="1" style="48" customWidth="1"/>
    <col min="6622" max="6622" width="4.6640625" style="48" customWidth="1"/>
    <col min="6623" max="6623" width="2.5546875" style="48" customWidth="1"/>
    <col min="6624" max="6624" width="4.6640625" style="48" customWidth="1"/>
    <col min="6625" max="6625" width="1" style="48" customWidth="1"/>
    <col min="6626" max="6626" width="4.6640625" style="48" customWidth="1"/>
    <col min="6627" max="6627" width="2.5546875" style="48" customWidth="1"/>
    <col min="6628" max="6628" width="4.6640625" style="48" customWidth="1"/>
    <col min="6629" max="6629" width="1" style="48" customWidth="1"/>
    <col min="6630" max="6630" width="4.6640625" style="48" customWidth="1"/>
    <col min="6631" max="6631" width="2.5546875" style="48" customWidth="1"/>
    <col min="6632" max="6632" width="4.6640625" style="48" customWidth="1"/>
    <col min="6633" max="6633" width="1.109375" style="48" customWidth="1"/>
    <col min="6634" max="6634" width="4.6640625" style="48" customWidth="1"/>
    <col min="6635" max="6635" width="2.5546875" style="48" customWidth="1"/>
    <col min="6636" max="6636" width="4.6640625" style="48" customWidth="1"/>
    <col min="6637" max="6637" width="1.109375" style="48" customWidth="1"/>
    <col min="6638" max="6638" width="4.6640625" style="48" customWidth="1"/>
    <col min="6639" max="6639" width="2.5546875" style="48" customWidth="1"/>
    <col min="6640" max="6640" width="4.6640625" style="48" customWidth="1"/>
    <col min="6641" max="6641" width="1" style="48" customWidth="1"/>
    <col min="6642" max="6642" width="4.6640625" style="48" customWidth="1"/>
    <col min="6643" max="6643" width="2.5546875" style="48" customWidth="1"/>
    <col min="6644" max="6644" width="4.6640625" style="48" customWidth="1"/>
    <col min="6645" max="6645" width="1" style="48" customWidth="1"/>
    <col min="6646" max="6646" width="4.6640625" style="48" customWidth="1"/>
    <col min="6647" max="6647" width="2.5546875" style="48" customWidth="1"/>
    <col min="6648" max="6648" width="4.6640625" style="48" customWidth="1"/>
    <col min="6649" max="6649" width="1" style="48" customWidth="1"/>
    <col min="6650" max="6650" width="4.5546875" style="48" customWidth="1"/>
    <col min="6651" max="6651" width="2.5546875" style="48" customWidth="1"/>
    <col min="6652" max="6652" width="4.88671875" style="48" customWidth="1"/>
    <col min="6653" max="6868" width="9.109375" style="48"/>
    <col min="6869" max="6869" width="1.44140625" style="48" customWidth="1"/>
    <col min="6870" max="6870" width="11.5546875" style="48" customWidth="1"/>
    <col min="6871" max="6873" width="0" style="48" hidden="1" customWidth="1"/>
    <col min="6874" max="6874" width="4.6640625" style="48" customWidth="1"/>
    <col min="6875" max="6875" width="2.5546875" style="48" customWidth="1"/>
    <col min="6876" max="6876" width="4.6640625" style="48" customWidth="1"/>
    <col min="6877" max="6877" width="1" style="48" customWidth="1"/>
    <col min="6878" max="6878" width="4.6640625" style="48" customWidth="1"/>
    <col min="6879" max="6879" width="2.5546875" style="48" customWidth="1"/>
    <col min="6880" max="6880" width="4.6640625" style="48" customWidth="1"/>
    <col min="6881" max="6881" width="1" style="48" customWidth="1"/>
    <col min="6882" max="6882" width="4.6640625" style="48" customWidth="1"/>
    <col min="6883" max="6883" width="2.5546875" style="48" customWidth="1"/>
    <col min="6884" max="6884" width="4.6640625" style="48" customWidth="1"/>
    <col min="6885" max="6885" width="1" style="48" customWidth="1"/>
    <col min="6886" max="6886" width="4.6640625" style="48" customWidth="1"/>
    <col min="6887" max="6887" width="2.5546875" style="48" customWidth="1"/>
    <col min="6888" max="6888" width="4.6640625" style="48" customWidth="1"/>
    <col min="6889" max="6889" width="1.109375" style="48" customWidth="1"/>
    <col min="6890" max="6890" width="4.6640625" style="48" customWidth="1"/>
    <col min="6891" max="6891" width="2.5546875" style="48" customWidth="1"/>
    <col min="6892" max="6892" width="4.6640625" style="48" customWidth="1"/>
    <col min="6893" max="6893" width="1.109375" style="48" customWidth="1"/>
    <col min="6894" max="6894" width="4.6640625" style="48" customWidth="1"/>
    <col min="6895" max="6895" width="2.5546875" style="48" customWidth="1"/>
    <col min="6896" max="6896" width="4.6640625" style="48" customWidth="1"/>
    <col min="6897" max="6897" width="1" style="48" customWidth="1"/>
    <col min="6898" max="6898" width="4.6640625" style="48" customWidth="1"/>
    <col min="6899" max="6899" width="2.5546875" style="48" customWidth="1"/>
    <col min="6900" max="6900" width="4.6640625" style="48" customWidth="1"/>
    <col min="6901" max="6901" width="1" style="48" customWidth="1"/>
    <col min="6902" max="6902" width="4.6640625" style="48" customWidth="1"/>
    <col min="6903" max="6903" width="2.5546875" style="48" customWidth="1"/>
    <col min="6904" max="6904" width="4.6640625" style="48" customWidth="1"/>
    <col min="6905" max="6905" width="1" style="48" customWidth="1"/>
    <col min="6906" max="6906" width="4.5546875" style="48" customWidth="1"/>
    <col min="6907" max="6907" width="2.5546875" style="48" customWidth="1"/>
    <col min="6908" max="6908" width="4.88671875" style="48" customWidth="1"/>
    <col min="6909" max="7124" width="9.109375" style="48"/>
    <col min="7125" max="7125" width="1.44140625" style="48" customWidth="1"/>
    <col min="7126" max="7126" width="11.5546875" style="48" customWidth="1"/>
    <col min="7127" max="7129" width="0" style="48" hidden="1" customWidth="1"/>
    <col min="7130" max="7130" width="4.6640625" style="48" customWidth="1"/>
    <col min="7131" max="7131" width="2.5546875" style="48" customWidth="1"/>
    <col min="7132" max="7132" width="4.6640625" style="48" customWidth="1"/>
    <col min="7133" max="7133" width="1" style="48" customWidth="1"/>
    <col min="7134" max="7134" width="4.6640625" style="48" customWidth="1"/>
    <col min="7135" max="7135" width="2.5546875" style="48" customWidth="1"/>
    <col min="7136" max="7136" width="4.6640625" style="48" customWidth="1"/>
    <col min="7137" max="7137" width="1" style="48" customWidth="1"/>
    <col min="7138" max="7138" width="4.6640625" style="48" customWidth="1"/>
    <col min="7139" max="7139" width="2.5546875" style="48" customWidth="1"/>
    <col min="7140" max="7140" width="4.6640625" style="48" customWidth="1"/>
    <col min="7141" max="7141" width="1" style="48" customWidth="1"/>
    <col min="7142" max="7142" width="4.6640625" style="48" customWidth="1"/>
    <col min="7143" max="7143" width="2.5546875" style="48" customWidth="1"/>
    <col min="7144" max="7144" width="4.6640625" style="48" customWidth="1"/>
    <col min="7145" max="7145" width="1.109375" style="48" customWidth="1"/>
    <col min="7146" max="7146" width="4.6640625" style="48" customWidth="1"/>
    <col min="7147" max="7147" width="2.5546875" style="48" customWidth="1"/>
    <col min="7148" max="7148" width="4.6640625" style="48" customWidth="1"/>
    <col min="7149" max="7149" width="1.109375" style="48" customWidth="1"/>
    <col min="7150" max="7150" width="4.6640625" style="48" customWidth="1"/>
    <col min="7151" max="7151" width="2.5546875" style="48" customWidth="1"/>
    <col min="7152" max="7152" width="4.6640625" style="48" customWidth="1"/>
    <col min="7153" max="7153" width="1" style="48" customWidth="1"/>
    <col min="7154" max="7154" width="4.6640625" style="48" customWidth="1"/>
    <col min="7155" max="7155" width="2.5546875" style="48" customWidth="1"/>
    <col min="7156" max="7156" width="4.6640625" style="48" customWidth="1"/>
    <col min="7157" max="7157" width="1" style="48" customWidth="1"/>
    <col min="7158" max="7158" width="4.6640625" style="48" customWidth="1"/>
    <col min="7159" max="7159" width="2.5546875" style="48" customWidth="1"/>
    <col min="7160" max="7160" width="4.6640625" style="48" customWidth="1"/>
    <col min="7161" max="7161" width="1" style="48" customWidth="1"/>
    <col min="7162" max="7162" width="4.5546875" style="48" customWidth="1"/>
    <col min="7163" max="7163" width="2.5546875" style="48" customWidth="1"/>
    <col min="7164" max="7164" width="4.88671875" style="48" customWidth="1"/>
    <col min="7165" max="7380" width="9.109375" style="48"/>
    <col min="7381" max="7381" width="1.44140625" style="48" customWidth="1"/>
    <col min="7382" max="7382" width="11.5546875" style="48" customWidth="1"/>
    <col min="7383" max="7385" width="0" style="48" hidden="1" customWidth="1"/>
    <col min="7386" max="7386" width="4.6640625" style="48" customWidth="1"/>
    <col min="7387" max="7387" width="2.5546875" style="48" customWidth="1"/>
    <col min="7388" max="7388" width="4.6640625" style="48" customWidth="1"/>
    <col min="7389" max="7389" width="1" style="48" customWidth="1"/>
    <col min="7390" max="7390" width="4.6640625" style="48" customWidth="1"/>
    <col min="7391" max="7391" width="2.5546875" style="48" customWidth="1"/>
    <col min="7392" max="7392" width="4.6640625" style="48" customWidth="1"/>
    <col min="7393" max="7393" width="1" style="48" customWidth="1"/>
    <col min="7394" max="7394" width="4.6640625" style="48" customWidth="1"/>
    <col min="7395" max="7395" width="2.5546875" style="48" customWidth="1"/>
    <col min="7396" max="7396" width="4.6640625" style="48" customWidth="1"/>
    <col min="7397" max="7397" width="1" style="48" customWidth="1"/>
    <col min="7398" max="7398" width="4.6640625" style="48" customWidth="1"/>
    <col min="7399" max="7399" width="2.5546875" style="48" customWidth="1"/>
    <col min="7400" max="7400" width="4.6640625" style="48" customWidth="1"/>
    <col min="7401" max="7401" width="1.109375" style="48" customWidth="1"/>
    <col min="7402" max="7402" width="4.6640625" style="48" customWidth="1"/>
    <col min="7403" max="7403" width="2.5546875" style="48" customWidth="1"/>
    <col min="7404" max="7404" width="4.6640625" style="48" customWidth="1"/>
    <col min="7405" max="7405" width="1.109375" style="48" customWidth="1"/>
    <col min="7406" max="7406" width="4.6640625" style="48" customWidth="1"/>
    <col min="7407" max="7407" width="2.5546875" style="48" customWidth="1"/>
    <col min="7408" max="7408" width="4.6640625" style="48" customWidth="1"/>
    <col min="7409" max="7409" width="1" style="48" customWidth="1"/>
    <col min="7410" max="7410" width="4.6640625" style="48" customWidth="1"/>
    <col min="7411" max="7411" width="2.5546875" style="48" customWidth="1"/>
    <col min="7412" max="7412" width="4.6640625" style="48" customWidth="1"/>
    <col min="7413" max="7413" width="1" style="48" customWidth="1"/>
    <col min="7414" max="7414" width="4.6640625" style="48" customWidth="1"/>
    <col min="7415" max="7415" width="2.5546875" style="48" customWidth="1"/>
    <col min="7416" max="7416" width="4.6640625" style="48" customWidth="1"/>
    <col min="7417" max="7417" width="1" style="48" customWidth="1"/>
    <col min="7418" max="7418" width="4.5546875" style="48" customWidth="1"/>
    <col min="7419" max="7419" width="2.5546875" style="48" customWidth="1"/>
    <col min="7420" max="7420" width="4.88671875" style="48" customWidth="1"/>
    <col min="7421" max="7636" width="9.109375" style="48"/>
    <col min="7637" max="7637" width="1.44140625" style="48" customWidth="1"/>
    <col min="7638" max="7638" width="11.5546875" style="48" customWidth="1"/>
    <col min="7639" max="7641" width="0" style="48" hidden="1" customWidth="1"/>
    <col min="7642" max="7642" width="4.6640625" style="48" customWidth="1"/>
    <col min="7643" max="7643" width="2.5546875" style="48" customWidth="1"/>
    <col min="7644" max="7644" width="4.6640625" style="48" customWidth="1"/>
    <col min="7645" max="7645" width="1" style="48" customWidth="1"/>
    <col min="7646" max="7646" width="4.6640625" style="48" customWidth="1"/>
    <col min="7647" max="7647" width="2.5546875" style="48" customWidth="1"/>
    <col min="7648" max="7648" width="4.6640625" style="48" customWidth="1"/>
    <col min="7649" max="7649" width="1" style="48" customWidth="1"/>
    <col min="7650" max="7650" width="4.6640625" style="48" customWidth="1"/>
    <col min="7651" max="7651" width="2.5546875" style="48" customWidth="1"/>
    <col min="7652" max="7652" width="4.6640625" style="48" customWidth="1"/>
    <col min="7653" max="7653" width="1" style="48" customWidth="1"/>
    <col min="7654" max="7654" width="4.6640625" style="48" customWidth="1"/>
    <col min="7655" max="7655" width="2.5546875" style="48" customWidth="1"/>
    <col min="7656" max="7656" width="4.6640625" style="48" customWidth="1"/>
    <col min="7657" max="7657" width="1.109375" style="48" customWidth="1"/>
    <col min="7658" max="7658" width="4.6640625" style="48" customWidth="1"/>
    <col min="7659" max="7659" width="2.5546875" style="48" customWidth="1"/>
    <col min="7660" max="7660" width="4.6640625" style="48" customWidth="1"/>
    <col min="7661" max="7661" width="1.109375" style="48" customWidth="1"/>
    <col min="7662" max="7662" width="4.6640625" style="48" customWidth="1"/>
    <col min="7663" max="7663" width="2.5546875" style="48" customWidth="1"/>
    <col min="7664" max="7664" width="4.6640625" style="48" customWidth="1"/>
    <col min="7665" max="7665" width="1" style="48" customWidth="1"/>
    <col min="7666" max="7666" width="4.6640625" style="48" customWidth="1"/>
    <col min="7667" max="7667" width="2.5546875" style="48" customWidth="1"/>
    <col min="7668" max="7668" width="4.6640625" style="48" customWidth="1"/>
    <col min="7669" max="7669" width="1" style="48" customWidth="1"/>
    <col min="7670" max="7670" width="4.6640625" style="48" customWidth="1"/>
    <col min="7671" max="7671" width="2.5546875" style="48" customWidth="1"/>
    <col min="7672" max="7672" width="4.6640625" style="48" customWidth="1"/>
    <col min="7673" max="7673" width="1" style="48" customWidth="1"/>
    <col min="7674" max="7674" width="4.5546875" style="48" customWidth="1"/>
    <col min="7675" max="7675" width="2.5546875" style="48" customWidth="1"/>
    <col min="7676" max="7676" width="4.88671875" style="48" customWidth="1"/>
    <col min="7677" max="7892" width="9.109375" style="48"/>
    <col min="7893" max="7893" width="1.44140625" style="48" customWidth="1"/>
    <col min="7894" max="7894" width="11.5546875" style="48" customWidth="1"/>
    <col min="7895" max="7897" width="0" style="48" hidden="1" customWidth="1"/>
    <col min="7898" max="7898" width="4.6640625" style="48" customWidth="1"/>
    <col min="7899" max="7899" width="2.5546875" style="48" customWidth="1"/>
    <col min="7900" max="7900" width="4.6640625" style="48" customWidth="1"/>
    <col min="7901" max="7901" width="1" style="48" customWidth="1"/>
    <col min="7902" max="7902" width="4.6640625" style="48" customWidth="1"/>
    <col min="7903" max="7903" width="2.5546875" style="48" customWidth="1"/>
    <col min="7904" max="7904" width="4.6640625" style="48" customWidth="1"/>
    <col min="7905" max="7905" width="1" style="48" customWidth="1"/>
    <col min="7906" max="7906" width="4.6640625" style="48" customWidth="1"/>
    <col min="7907" max="7907" width="2.5546875" style="48" customWidth="1"/>
    <col min="7908" max="7908" width="4.6640625" style="48" customWidth="1"/>
    <col min="7909" max="7909" width="1" style="48" customWidth="1"/>
    <col min="7910" max="7910" width="4.6640625" style="48" customWidth="1"/>
    <col min="7911" max="7911" width="2.5546875" style="48" customWidth="1"/>
    <col min="7912" max="7912" width="4.6640625" style="48" customWidth="1"/>
    <col min="7913" max="7913" width="1.109375" style="48" customWidth="1"/>
    <col min="7914" max="7914" width="4.6640625" style="48" customWidth="1"/>
    <col min="7915" max="7915" width="2.5546875" style="48" customWidth="1"/>
    <col min="7916" max="7916" width="4.6640625" style="48" customWidth="1"/>
    <col min="7917" max="7917" width="1.109375" style="48" customWidth="1"/>
    <col min="7918" max="7918" width="4.6640625" style="48" customWidth="1"/>
    <col min="7919" max="7919" width="2.5546875" style="48" customWidth="1"/>
    <col min="7920" max="7920" width="4.6640625" style="48" customWidth="1"/>
    <col min="7921" max="7921" width="1" style="48" customWidth="1"/>
    <col min="7922" max="7922" width="4.6640625" style="48" customWidth="1"/>
    <col min="7923" max="7923" width="2.5546875" style="48" customWidth="1"/>
    <col min="7924" max="7924" width="4.6640625" style="48" customWidth="1"/>
    <col min="7925" max="7925" width="1" style="48" customWidth="1"/>
    <col min="7926" max="7926" width="4.6640625" style="48" customWidth="1"/>
    <col min="7927" max="7927" width="2.5546875" style="48" customWidth="1"/>
    <col min="7928" max="7928" width="4.6640625" style="48" customWidth="1"/>
    <col min="7929" max="7929" width="1" style="48" customWidth="1"/>
    <col min="7930" max="7930" width="4.5546875" style="48" customWidth="1"/>
    <col min="7931" max="7931" width="2.5546875" style="48" customWidth="1"/>
    <col min="7932" max="7932" width="4.88671875" style="48" customWidth="1"/>
    <col min="7933" max="8148" width="9.109375" style="48"/>
    <col min="8149" max="8149" width="1.44140625" style="48" customWidth="1"/>
    <col min="8150" max="8150" width="11.5546875" style="48" customWidth="1"/>
    <col min="8151" max="8153" width="0" style="48" hidden="1" customWidth="1"/>
    <col min="8154" max="8154" width="4.6640625" style="48" customWidth="1"/>
    <col min="8155" max="8155" width="2.5546875" style="48" customWidth="1"/>
    <col min="8156" max="8156" width="4.6640625" style="48" customWidth="1"/>
    <col min="8157" max="8157" width="1" style="48" customWidth="1"/>
    <col min="8158" max="8158" width="4.6640625" style="48" customWidth="1"/>
    <col min="8159" max="8159" width="2.5546875" style="48" customWidth="1"/>
    <col min="8160" max="8160" width="4.6640625" style="48" customWidth="1"/>
    <col min="8161" max="8161" width="1" style="48" customWidth="1"/>
    <col min="8162" max="8162" width="4.6640625" style="48" customWidth="1"/>
    <col min="8163" max="8163" width="2.5546875" style="48" customWidth="1"/>
    <col min="8164" max="8164" width="4.6640625" style="48" customWidth="1"/>
    <col min="8165" max="8165" width="1" style="48" customWidth="1"/>
    <col min="8166" max="8166" width="4.6640625" style="48" customWidth="1"/>
    <col min="8167" max="8167" width="2.5546875" style="48" customWidth="1"/>
    <col min="8168" max="8168" width="4.6640625" style="48" customWidth="1"/>
    <col min="8169" max="8169" width="1.109375" style="48" customWidth="1"/>
    <col min="8170" max="8170" width="4.6640625" style="48" customWidth="1"/>
    <col min="8171" max="8171" width="2.5546875" style="48" customWidth="1"/>
    <col min="8172" max="8172" width="4.6640625" style="48" customWidth="1"/>
    <col min="8173" max="8173" width="1.109375" style="48" customWidth="1"/>
    <col min="8174" max="8174" width="4.6640625" style="48" customWidth="1"/>
    <col min="8175" max="8175" width="2.5546875" style="48" customWidth="1"/>
    <col min="8176" max="8176" width="4.6640625" style="48" customWidth="1"/>
    <col min="8177" max="8177" width="1" style="48" customWidth="1"/>
    <col min="8178" max="8178" width="4.6640625" style="48" customWidth="1"/>
    <col min="8179" max="8179" width="2.5546875" style="48" customWidth="1"/>
    <col min="8180" max="8180" width="4.6640625" style="48" customWidth="1"/>
    <col min="8181" max="8181" width="1" style="48" customWidth="1"/>
    <col min="8182" max="8182" width="4.6640625" style="48" customWidth="1"/>
    <col min="8183" max="8183" width="2.5546875" style="48" customWidth="1"/>
    <col min="8184" max="8184" width="4.6640625" style="48" customWidth="1"/>
    <col min="8185" max="8185" width="1" style="48" customWidth="1"/>
    <col min="8186" max="8186" width="4.5546875" style="48" customWidth="1"/>
    <col min="8187" max="8187" width="2.5546875" style="48" customWidth="1"/>
    <col min="8188" max="8188" width="4.88671875" style="48" customWidth="1"/>
    <col min="8189" max="8404" width="9.109375" style="48"/>
    <col min="8405" max="8405" width="1.44140625" style="48" customWidth="1"/>
    <col min="8406" max="8406" width="11.5546875" style="48" customWidth="1"/>
    <col min="8407" max="8409" width="0" style="48" hidden="1" customWidth="1"/>
    <col min="8410" max="8410" width="4.6640625" style="48" customWidth="1"/>
    <col min="8411" max="8411" width="2.5546875" style="48" customWidth="1"/>
    <col min="8412" max="8412" width="4.6640625" style="48" customWidth="1"/>
    <col min="8413" max="8413" width="1" style="48" customWidth="1"/>
    <col min="8414" max="8414" width="4.6640625" style="48" customWidth="1"/>
    <col min="8415" max="8415" width="2.5546875" style="48" customWidth="1"/>
    <col min="8416" max="8416" width="4.6640625" style="48" customWidth="1"/>
    <col min="8417" max="8417" width="1" style="48" customWidth="1"/>
    <col min="8418" max="8418" width="4.6640625" style="48" customWidth="1"/>
    <col min="8419" max="8419" width="2.5546875" style="48" customWidth="1"/>
    <col min="8420" max="8420" width="4.6640625" style="48" customWidth="1"/>
    <col min="8421" max="8421" width="1" style="48" customWidth="1"/>
    <col min="8422" max="8422" width="4.6640625" style="48" customWidth="1"/>
    <col min="8423" max="8423" width="2.5546875" style="48" customWidth="1"/>
    <col min="8424" max="8424" width="4.6640625" style="48" customWidth="1"/>
    <col min="8425" max="8425" width="1.109375" style="48" customWidth="1"/>
    <col min="8426" max="8426" width="4.6640625" style="48" customWidth="1"/>
    <col min="8427" max="8427" width="2.5546875" style="48" customWidth="1"/>
    <col min="8428" max="8428" width="4.6640625" style="48" customWidth="1"/>
    <col min="8429" max="8429" width="1.109375" style="48" customWidth="1"/>
    <col min="8430" max="8430" width="4.6640625" style="48" customWidth="1"/>
    <col min="8431" max="8431" width="2.5546875" style="48" customWidth="1"/>
    <col min="8432" max="8432" width="4.6640625" style="48" customWidth="1"/>
    <col min="8433" max="8433" width="1" style="48" customWidth="1"/>
    <col min="8434" max="8434" width="4.6640625" style="48" customWidth="1"/>
    <col min="8435" max="8435" width="2.5546875" style="48" customWidth="1"/>
    <col min="8436" max="8436" width="4.6640625" style="48" customWidth="1"/>
    <col min="8437" max="8437" width="1" style="48" customWidth="1"/>
    <col min="8438" max="8438" width="4.6640625" style="48" customWidth="1"/>
    <col min="8439" max="8439" width="2.5546875" style="48" customWidth="1"/>
    <col min="8440" max="8440" width="4.6640625" style="48" customWidth="1"/>
    <col min="8441" max="8441" width="1" style="48" customWidth="1"/>
    <col min="8442" max="8442" width="4.5546875" style="48" customWidth="1"/>
    <col min="8443" max="8443" width="2.5546875" style="48" customWidth="1"/>
    <col min="8444" max="8444" width="4.88671875" style="48" customWidth="1"/>
    <col min="8445" max="8660" width="9.109375" style="48"/>
    <col min="8661" max="8661" width="1.44140625" style="48" customWidth="1"/>
    <col min="8662" max="8662" width="11.5546875" style="48" customWidth="1"/>
    <col min="8663" max="8665" width="0" style="48" hidden="1" customWidth="1"/>
    <col min="8666" max="8666" width="4.6640625" style="48" customWidth="1"/>
    <col min="8667" max="8667" width="2.5546875" style="48" customWidth="1"/>
    <col min="8668" max="8668" width="4.6640625" style="48" customWidth="1"/>
    <col min="8669" max="8669" width="1" style="48" customWidth="1"/>
    <col min="8670" max="8670" width="4.6640625" style="48" customWidth="1"/>
    <col min="8671" max="8671" width="2.5546875" style="48" customWidth="1"/>
    <col min="8672" max="8672" width="4.6640625" style="48" customWidth="1"/>
    <col min="8673" max="8673" width="1" style="48" customWidth="1"/>
    <col min="8674" max="8674" width="4.6640625" style="48" customWidth="1"/>
    <col min="8675" max="8675" width="2.5546875" style="48" customWidth="1"/>
    <col min="8676" max="8676" width="4.6640625" style="48" customWidth="1"/>
    <col min="8677" max="8677" width="1" style="48" customWidth="1"/>
    <col min="8678" max="8678" width="4.6640625" style="48" customWidth="1"/>
    <col min="8679" max="8679" width="2.5546875" style="48" customWidth="1"/>
    <col min="8680" max="8680" width="4.6640625" style="48" customWidth="1"/>
    <col min="8681" max="8681" width="1.109375" style="48" customWidth="1"/>
    <col min="8682" max="8682" width="4.6640625" style="48" customWidth="1"/>
    <col min="8683" max="8683" width="2.5546875" style="48" customWidth="1"/>
    <col min="8684" max="8684" width="4.6640625" style="48" customWidth="1"/>
    <col min="8685" max="8685" width="1.109375" style="48" customWidth="1"/>
    <col min="8686" max="8686" width="4.6640625" style="48" customWidth="1"/>
    <col min="8687" max="8687" width="2.5546875" style="48" customWidth="1"/>
    <col min="8688" max="8688" width="4.6640625" style="48" customWidth="1"/>
    <col min="8689" max="8689" width="1" style="48" customWidth="1"/>
    <col min="8690" max="8690" width="4.6640625" style="48" customWidth="1"/>
    <col min="8691" max="8691" width="2.5546875" style="48" customWidth="1"/>
    <col min="8692" max="8692" width="4.6640625" style="48" customWidth="1"/>
    <col min="8693" max="8693" width="1" style="48" customWidth="1"/>
    <col min="8694" max="8694" width="4.6640625" style="48" customWidth="1"/>
    <col min="8695" max="8695" width="2.5546875" style="48" customWidth="1"/>
    <col min="8696" max="8696" width="4.6640625" style="48" customWidth="1"/>
    <col min="8697" max="8697" width="1" style="48" customWidth="1"/>
    <col min="8698" max="8698" width="4.5546875" style="48" customWidth="1"/>
    <col min="8699" max="8699" width="2.5546875" style="48" customWidth="1"/>
    <col min="8700" max="8700" width="4.88671875" style="48" customWidth="1"/>
    <col min="8701" max="8916" width="9.109375" style="48"/>
    <col min="8917" max="8917" width="1.44140625" style="48" customWidth="1"/>
    <col min="8918" max="8918" width="11.5546875" style="48" customWidth="1"/>
    <col min="8919" max="8921" width="0" style="48" hidden="1" customWidth="1"/>
    <col min="8922" max="8922" width="4.6640625" style="48" customWidth="1"/>
    <col min="8923" max="8923" width="2.5546875" style="48" customWidth="1"/>
    <col min="8924" max="8924" width="4.6640625" style="48" customWidth="1"/>
    <col min="8925" max="8925" width="1" style="48" customWidth="1"/>
    <col min="8926" max="8926" width="4.6640625" style="48" customWidth="1"/>
    <col min="8927" max="8927" width="2.5546875" style="48" customWidth="1"/>
    <col min="8928" max="8928" width="4.6640625" style="48" customWidth="1"/>
    <col min="8929" max="8929" width="1" style="48" customWidth="1"/>
    <col min="8930" max="8930" width="4.6640625" style="48" customWidth="1"/>
    <col min="8931" max="8931" width="2.5546875" style="48" customWidth="1"/>
    <col min="8932" max="8932" width="4.6640625" style="48" customWidth="1"/>
    <col min="8933" max="8933" width="1" style="48" customWidth="1"/>
    <col min="8934" max="8934" width="4.6640625" style="48" customWidth="1"/>
    <col min="8935" max="8935" width="2.5546875" style="48" customWidth="1"/>
    <col min="8936" max="8936" width="4.6640625" style="48" customWidth="1"/>
    <col min="8937" max="8937" width="1.109375" style="48" customWidth="1"/>
    <col min="8938" max="8938" width="4.6640625" style="48" customWidth="1"/>
    <col min="8939" max="8939" width="2.5546875" style="48" customWidth="1"/>
    <col min="8940" max="8940" width="4.6640625" style="48" customWidth="1"/>
    <col min="8941" max="8941" width="1.109375" style="48" customWidth="1"/>
    <col min="8942" max="8942" width="4.6640625" style="48" customWidth="1"/>
    <col min="8943" max="8943" width="2.5546875" style="48" customWidth="1"/>
    <col min="8944" max="8944" width="4.6640625" style="48" customWidth="1"/>
    <col min="8945" max="8945" width="1" style="48" customWidth="1"/>
    <col min="8946" max="8946" width="4.6640625" style="48" customWidth="1"/>
    <col min="8947" max="8947" width="2.5546875" style="48" customWidth="1"/>
    <col min="8948" max="8948" width="4.6640625" style="48" customWidth="1"/>
    <col min="8949" max="8949" width="1" style="48" customWidth="1"/>
    <col min="8950" max="8950" width="4.6640625" style="48" customWidth="1"/>
    <col min="8951" max="8951" width="2.5546875" style="48" customWidth="1"/>
    <col min="8952" max="8952" width="4.6640625" style="48" customWidth="1"/>
    <col min="8953" max="8953" width="1" style="48" customWidth="1"/>
    <col min="8954" max="8954" width="4.5546875" style="48" customWidth="1"/>
    <col min="8955" max="8955" width="2.5546875" style="48" customWidth="1"/>
    <col min="8956" max="8956" width="4.88671875" style="48" customWidth="1"/>
    <col min="8957" max="9172" width="9.109375" style="48"/>
    <col min="9173" max="9173" width="1.44140625" style="48" customWidth="1"/>
    <col min="9174" max="9174" width="11.5546875" style="48" customWidth="1"/>
    <col min="9175" max="9177" width="0" style="48" hidden="1" customWidth="1"/>
    <col min="9178" max="9178" width="4.6640625" style="48" customWidth="1"/>
    <col min="9179" max="9179" width="2.5546875" style="48" customWidth="1"/>
    <col min="9180" max="9180" width="4.6640625" style="48" customWidth="1"/>
    <col min="9181" max="9181" width="1" style="48" customWidth="1"/>
    <col min="9182" max="9182" width="4.6640625" style="48" customWidth="1"/>
    <col min="9183" max="9183" width="2.5546875" style="48" customWidth="1"/>
    <col min="9184" max="9184" width="4.6640625" style="48" customWidth="1"/>
    <col min="9185" max="9185" width="1" style="48" customWidth="1"/>
    <col min="9186" max="9186" width="4.6640625" style="48" customWidth="1"/>
    <col min="9187" max="9187" width="2.5546875" style="48" customWidth="1"/>
    <col min="9188" max="9188" width="4.6640625" style="48" customWidth="1"/>
    <col min="9189" max="9189" width="1" style="48" customWidth="1"/>
    <col min="9190" max="9190" width="4.6640625" style="48" customWidth="1"/>
    <col min="9191" max="9191" width="2.5546875" style="48" customWidth="1"/>
    <col min="9192" max="9192" width="4.6640625" style="48" customWidth="1"/>
    <col min="9193" max="9193" width="1.109375" style="48" customWidth="1"/>
    <col min="9194" max="9194" width="4.6640625" style="48" customWidth="1"/>
    <col min="9195" max="9195" width="2.5546875" style="48" customWidth="1"/>
    <col min="9196" max="9196" width="4.6640625" style="48" customWidth="1"/>
    <col min="9197" max="9197" width="1.109375" style="48" customWidth="1"/>
    <col min="9198" max="9198" width="4.6640625" style="48" customWidth="1"/>
    <col min="9199" max="9199" width="2.5546875" style="48" customWidth="1"/>
    <col min="9200" max="9200" width="4.6640625" style="48" customWidth="1"/>
    <col min="9201" max="9201" width="1" style="48" customWidth="1"/>
    <col min="9202" max="9202" width="4.6640625" style="48" customWidth="1"/>
    <col min="9203" max="9203" width="2.5546875" style="48" customWidth="1"/>
    <col min="9204" max="9204" width="4.6640625" style="48" customWidth="1"/>
    <col min="9205" max="9205" width="1" style="48" customWidth="1"/>
    <col min="9206" max="9206" width="4.6640625" style="48" customWidth="1"/>
    <col min="9207" max="9207" width="2.5546875" style="48" customWidth="1"/>
    <col min="9208" max="9208" width="4.6640625" style="48" customWidth="1"/>
    <col min="9209" max="9209" width="1" style="48" customWidth="1"/>
    <col min="9210" max="9210" width="4.5546875" style="48" customWidth="1"/>
    <col min="9211" max="9211" width="2.5546875" style="48" customWidth="1"/>
    <col min="9212" max="9212" width="4.88671875" style="48" customWidth="1"/>
    <col min="9213" max="9428" width="9.109375" style="48"/>
    <col min="9429" max="9429" width="1.44140625" style="48" customWidth="1"/>
    <col min="9430" max="9430" width="11.5546875" style="48" customWidth="1"/>
    <col min="9431" max="9433" width="0" style="48" hidden="1" customWidth="1"/>
    <col min="9434" max="9434" width="4.6640625" style="48" customWidth="1"/>
    <col min="9435" max="9435" width="2.5546875" style="48" customWidth="1"/>
    <col min="9436" max="9436" width="4.6640625" style="48" customWidth="1"/>
    <col min="9437" max="9437" width="1" style="48" customWidth="1"/>
    <col min="9438" max="9438" width="4.6640625" style="48" customWidth="1"/>
    <col min="9439" max="9439" width="2.5546875" style="48" customWidth="1"/>
    <col min="9440" max="9440" width="4.6640625" style="48" customWidth="1"/>
    <col min="9441" max="9441" width="1" style="48" customWidth="1"/>
    <col min="9442" max="9442" width="4.6640625" style="48" customWidth="1"/>
    <col min="9443" max="9443" width="2.5546875" style="48" customWidth="1"/>
    <col min="9444" max="9444" width="4.6640625" style="48" customWidth="1"/>
    <col min="9445" max="9445" width="1" style="48" customWidth="1"/>
    <col min="9446" max="9446" width="4.6640625" style="48" customWidth="1"/>
    <col min="9447" max="9447" width="2.5546875" style="48" customWidth="1"/>
    <col min="9448" max="9448" width="4.6640625" style="48" customWidth="1"/>
    <col min="9449" max="9449" width="1.109375" style="48" customWidth="1"/>
    <col min="9450" max="9450" width="4.6640625" style="48" customWidth="1"/>
    <col min="9451" max="9451" width="2.5546875" style="48" customWidth="1"/>
    <col min="9452" max="9452" width="4.6640625" style="48" customWidth="1"/>
    <col min="9453" max="9453" width="1.109375" style="48" customWidth="1"/>
    <col min="9454" max="9454" width="4.6640625" style="48" customWidth="1"/>
    <col min="9455" max="9455" width="2.5546875" style="48" customWidth="1"/>
    <col min="9456" max="9456" width="4.6640625" style="48" customWidth="1"/>
    <col min="9457" max="9457" width="1" style="48" customWidth="1"/>
    <col min="9458" max="9458" width="4.6640625" style="48" customWidth="1"/>
    <col min="9459" max="9459" width="2.5546875" style="48" customWidth="1"/>
    <col min="9460" max="9460" width="4.6640625" style="48" customWidth="1"/>
    <col min="9461" max="9461" width="1" style="48" customWidth="1"/>
    <col min="9462" max="9462" width="4.6640625" style="48" customWidth="1"/>
    <col min="9463" max="9463" width="2.5546875" style="48" customWidth="1"/>
    <col min="9464" max="9464" width="4.6640625" style="48" customWidth="1"/>
    <col min="9465" max="9465" width="1" style="48" customWidth="1"/>
    <col min="9466" max="9466" width="4.5546875" style="48" customWidth="1"/>
    <col min="9467" max="9467" width="2.5546875" style="48" customWidth="1"/>
    <col min="9468" max="9468" width="4.88671875" style="48" customWidth="1"/>
    <col min="9469" max="9684" width="9.109375" style="48"/>
    <col min="9685" max="9685" width="1.44140625" style="48" customWidth="1"/>
    <col min="9686" max="9686" width="11.5546875" style="48" customWidth="1"/>
    <col min="9687" max="9689" width="0" style="48" hidden="1" customWidth="1"/>
    <col min="9690" max="9690" width="4.6640625" style="48" customWidth="1"/>
    <col min="9691" max="9691" width="2.5546875" style="48" customWidth="1"/>
    <col min="9692" max="9692" width="4.6640625" style="48" customWidth="1"/>
    <col min="9693" max="9693" width="1" style="48" customWidth="1"/>
    <col min="9694" max="9694" width="4.6640625" style="48" customWidth="1"/>
    <col min="9695" max="9695" width="2.5546875" style="48" customWidth="1"/>
    <col min="9696" max="9696" width="4.6640625" style="48" customWidth="1"/>
    <col min="9697" max="9697" width="1" style="48" customWidth="1"/>
    <col min="9698" max="9698" width="4.6640625" style="48" customWidth="1"/>
    <col min="9699" max="9699" width="2.5546875" style="48" customWidth="1"/>
    <col min="9700" max="9700" width="4.6640625" style="48" customWidth="1"/>
    <col min="9701" max="9701" width="1" style="48" customWidth="1"/>
    <col min="9702" max="9702" width="4.6640625" style="48" customWidth="1"/>
    <col min="9703" max="9703" width="2.5546875" style="48" customWidth="1"/>
    <col min="9704" max="9704" width="4.6640625" style="48" customWidth="1"/>
    <col min="9705" max="9705" width="1.109375" style="48" customWidth="1"/>
    <col min="9706" max="9706" width="4.6640625" style="48" customWidth="1"/>
    <col min="9707" max="9707" width="2.5546875" style="48" customWidth="1"/>
    <col min="9708" max="9708" width="4.6640625" style="48" customWidth="1"/>
    <col min="9709" max="9709" width="1.109375" style="48" customWidth="1"/>
    <col min="9710" max="9710" width="4.6640625" style="48" customWidth="1"/>
    <col min="9711" max="9711" width="2.5546875" style="48" customWidth="1"/>
    <col min="9712" max="9712" width="4.6640625" style="48" customWidth="1"/>
    <col min="9713" max="9713" width="1" style="48" customWidth="1"/>
    <col min="9714" max="9714" width="4.6640625" style="48" customWidth="1"/>
    <col min="9715" max="9715" width="2.5546875" style="48" customWidth="1"/>
    <col min="9716" max="9716" width="4.6640625" style="48" customWidth="1"/>
    <col min="9717" max="9717" width="1" style="48" customWidth="1"/>
    <col min="9718" max="9718" width="4.6640625" style="48" customWidth="1"/>
    <col min="9719" max="9719" width="2.5546875" style="48" customWidth="1"/>
    <col min="9720" max="9720" width="4.6640625" style="48" customWidth="1"/>
    <col min="9721" max="9721" width="1" style="48" customWidth="1"/>
    <col min="9722" max="9722" width="4.5546875" style="48" customWidth="1"/>
    <col min="9723" max="9723" width="2.5546875" style="48" customWidth="1"/>
    <col min="9724" max="9724" width="4.88671875" style="48" customWidth="1"/>
    <col min="9725" max="9940" width="9.109375" style="48"/>
    <col min="9941" max="9941" width="1.44140625" style="48" customWidth="1"/>
    <col min="9942" max="9942" width="11.5546875" style="48" customWidth="1"/>
    <col min="9943" max="9945" width="0" style="48" hidden="1" customWidth="1"/>
    <col min="9946" max="9946" width="4.6640625" style="48" customWidth="1"/>
    <col min="9947" max="9947" width="2.5546875" style="48" customWidth="1"/>
    <col min="9948" max="9948" width="4.6640625" style="48" customWidth="1"/>
    <col min="9949" max="9949" width="1" style="48" customWidth="1"/>
    <col min="9950" max="9950" width="4.6640625" style="48" customWidth="1"/>
    <col min="9951" max="9951" width="2.5546875" style="48" customWidth="1"/>
    <col min="9952" max="9952" width="4.6640625" style="48" customWidth="1"/>
    <col min="9953" max="9953" width="1" style="48" customWidth="1"/>
    <col min="9954" max="9954" width="4.6640625" style="48" customWidth="1"/>
    <col min="9955" max="9955" width="2.5546875" style="48" customWidth="1"/>
    <col min="9956" max="9956" width="4.6640625" style="48" customWidth="1"/>
    <col min="9957" max="9957" width="1" style="48" customWidth="1"/>
    <col min="9958" max="9958" width="4.6640625" style="48" customWidth="1"/>
    <col min="9959" max="9959" width="2.5546875" style="48" customWidth="1"/>
    <col min="9960" max="9960" width="4.6640625" style="48" customWidth="1"/>
    <col min="9961" max="9961" width="1.109375" style="48" customWidth="1"/>
    <col min="9962" max="9962" width="4.6640625" style="48" customWidth="1"/>
    <col min="9963" max="9963" width="2.5546875" style="48" customWidth="1"/>
    <col min="9964" max="9964" width="4.6640625" style="48" customWidth="1"/>
    <col min="9965" max="9965" width="1.109375" style="48" customWidth="1"/>
    <col min="9966" max="9966" width="4.6640625" style="48" customWidth="1"/>
    <col min="9967" max="9967" width="2.5546875" style="48" customWidth="1"/>
    <col min="9968" max="9968" width="4.6640625" style="48" customWidth="1"/>
    <col min="9969" max="9969" width="1" style="48" customWidth="1"/>
    <col min="9970" max="9970" width="4.6640625" style="48" customWidth="1"/>
    <col min="9971" max="9971" width="2.5546875" style="48" customWidth="1"/>
    <col min="9972" max="9972" width="4.6640625" style="48" customWidth="1"/>
    <col min="9973" max="9973" width="1" style="48" customWidth="1"/>
    <col min="9974" max="9974" width="4.6640625" style="48" customWidth="1"/>
    <col min="9975" max="9975" width="2.5546875" style="48" customWidth="1"/>
    <col min="9976" max="9976" width="4.6640625" style="48" customWidth="1"/>
    <col min="9977" max="9977" width="1" style="48" customWidth="1"/>
    <col min="9978" max="9978" width="4.5546875" style="48" customWidth="1"/>
    <col min="9979" max="9979" width="2.5546875" style="48" customWidth="1"/>
    <col min="9980" max="9980" width="4.88671875" style="48" customWidth="1"/>
    <col min="9981" max="10196" width="9.109375" style="48"/>
    <col min="10197" max="10197" width="1.44140625" style="48" customWidth="1"/>
    <col min="10198" max="10198" width="11.5546875" style="48" customWidth="1"/>
    <col min="10199" max="10201" width="0" style="48" hidden="1" customWidth="1"/>
    <col min="10202" max="10202" width="4.6640625" style="48" customWidth="1"/>
    <col min="10203" max="10203" width="2.5546875" style="48" customWidth="1"/>
    <col min="10204" max="10204" width="4.6640625" style="48" customWidth="1"/>
    <col min="10205" max="10205" width="1" style="48" customWidth="1"/>
    <col min="10206" max="10206" width="4.6640625" style="48" customWidth="1"/>
    <col min="10207" max="10207" width="2.5546875" style="48" customWidth="1"/>
    <col min="10208" max="10208" width="4.6640625" style="48" customWidth="1"/>
    <col min="10209" max="10209" width="1" style="48" customWidth="1"/>
    <col min="10210" max="10210" width="4.6640625" style="48" customWidth="1"/>
    <col min="10211" max="10211" width="2.5546875" style="48" customWidth="1"/>
    <col min="10212" max="10212" width="4.6640625" style="48" customWidth="1"/>
    <col min="10213" max="10213" width="1" style="48" customWidth="1"/>
    <col min="10214" max="10214" width="4.6640625" style="48" customWidth="1"/>
    <col min="10215" max="10215" width="2.5546875" style="48" customWidth="1"/>
    <col min="10216" max="10216" width="4.6640625" style="48" customWidth="1"/>
    <col min="10217" max="10217" width="1.109375" style="48" customWidth="1"/>
    <col min="10218" max="10218" width="4.6640625" style="48" customWidth="1"/>
    <col min="10219" max="10219" width="2.5546875" style="48" customWidth="1"/>
    <col min="10220" max="10220" width="4.6640625" style="48" customWidth="1"/>
    <col min="10221" max="10221" width="1.109375" style="48" customWidth="1"/>
    <col min="10222" max="10222" width="4.6640625" style="48" customWidth="1"/>
    <col min="10223" max="10223" width="2.5546875" style="48" customWidth="1"/>
    <col min="10224" max="10224" width="4.6640625" style="48" customWidth="1"/>
    <col min="10225" max="10225" width="1" style="48" customWidth="1"/>
    <col min="10226" max="10226" width="4.6640625" style="48" customWidth="1"/>
    <col min="10227" max="10227" width="2.5546875" style="48" customWidth="1"/>
    <col min="10228" max="10228" width="4.6640625" style="48" customWidth="1"/>
    <col min="10229" max="10229" width="1" style="48" customWidth="1"/>
    <col min="10230" max="10230" width="4.6640625" style="48" customWidth="1"/>
    <col min="10231" max="10231" width="2.5546875" style="48" customWidth="1"/>
    <col min="10232" max="10232" width="4.6640625" style="48" customWidth="1"/>
    <col min="10233" max="10233" width="1" style="48" customWidth="1"/>
    <col min="10234" max="10234" width="4.5546875" style="48" customWidth="1"/>
    <col min="10235" max="10235" width="2.5546875" style="48" customWidth="1"/>
    <col min="10236" max="10236" width="4.88671875" style="48" customWidth="1"/>
    <col min="10237" max="10452" width="9.109375" style="48"/>
    <col min="10453" max="10453" width="1.44140625" style="48" customWidth="1"/>
    <col min="10454" max="10454" width="11.5546875" style="48" customWidth="1"/>
    <col min="10455" max="10457" width="0" style="48" hidden="1" customWidth="1"/>
    <col min="10458" max="10458" width="4.6640625" style="48" customWidth="1"/>
    <col min="10459" max="10459" width="2.5546875" style="48" customWidth="1"/>
    <col min="10460" max="10460" width="4.6640625" style="48" customWidth="1"/>
    <col min="10461" max="10461" width="1" style="48" customWidth="1"/>
    <col min="10462" max="10462" width="4.6640625" style="48" customWidth="1"/>
    <col min="10463" max="10463" width="2.5546875" style="48" customWidth="1"/>
    <col min="10464" max="10464" width="4.6640625" style="48" customWidth="1"/>
    <col min="10465" max="10465" width="1" style="48" customWidth="1"/>
    <col min="10466" max="10466" width="4.6640625" style="48" customWidth="1"/>
    <col min="10467" max="10467" width="2.5546875" style="48" customWidth="1"/>
    <col min="10468" max="10468" width="4.6640625" style="48" customWidth="1"/>
    <col min="10469" max="10469" width="1" style="48" customWidth="1"/>
    <col min="10470" max="10470" width="4.6640625" style="48" customWidth="1"/>
    <col min="10471" max="10471" width="2.5546875" style="48" customWidth="1"/>
    <col min="10472" max="10472" width="4.6640625" style="48" customWidth="1"/>
    <col min="10473" max="10473" width="1.109375" style="48" customWidth="1"/>
    <col min="10474" max="10474" width="4.6640625" style="48" customWidth="1"/>
    <col min="10475" max="10475" width="2.5546875" style="48" customWidth="1"/>
    <col min="10476" max="10476" width="4.6640625" style="48" customWidth="1"/>
    <col min="10477" max="10477" width="1.109375" style="48" customWidth="1"/>
    <col min="10478" max="10478" width="4.6640625" style="48" customWidth="1"/>
    <col min="10479" max="10479" width="2.5546875" style="48" customWidth="1"/>
    <col min="10480" max="10480" width="4.6640625" style="48" customWidth="1"/>
    <col min="10481" max="10481" width="1" style="48" customWidth="1"/>
    <col min="10482" max="10482" width="4.6640625" style="48" customWidth="1"/>
    <col min="10483" max="10483" width="2.5546875" style="48" customWidth="1"/>
    <col min="10484" max="10484" width="4.6640625" style="48" customWidth="1"/>
    <col min="10485" max="10485" width="1" style="48" customWidth="1"/>
    <col min="10486" max="10486" width="4.6640625" style="48" customWidth="1"/>
    <col min="10487" max="10487" width="2.5546875" style="48" customWidth="1"/>
    <col min="10488" max="10488" width="4.6640625" style="48" customWidth="1"/>
    <col min="10489" max="10489" width="1" style="48" customWidth="1"/>
    <col min="10490" max="10490" width="4.5546875" style="48" customWidth="1"/>
    <col min="10491" max="10491" width="2.5546875" style="48" customWidth="1"/>
    <col min="10492" max="10492" width="4.88671875" style="48" customWidth="1"/>
    <col min="10493" max="10708" width="9.109375" style="48"/>
    <col min="10709" max="10709" width="1.44140625" style="48" customWidth="1"/>
    <col min="10710" max="10710" width="11.5546875" style="48" customWidth="1"/>
    <col min="10711" max="10713" width="0" style="48" hidden="1" customWidth="1"/>
    <col min="10714" max="10714" width="4.6640625" style="48" customWidth="1"/>
    <col min="10715" max="10715" width="2.5546875" style="48" customWidth="1"/>
    <col min="10716" max="10716" width="4.6640625" style="48" customWidth="1"/>
    <col min="10717" max="10717" width="1" style="48" customWidth="1"/>
    <col min="10718" max="10718" width="4.6640625" style="48" customWidth="1"/>
    <col min="10719" max="10719" width="2.5546875" style="48" customWidth="1"/>
    <col min="10720" max="10720" width="4.6640625" style="48" customWidth="1"/>
    <col min="10721" max="10721" width="1" style="48" customWidth="1"/>
    <col min="10722" max="10722" width="4.6640625" style="48" customWidth="1"/>
    <col min="10723" max="10723" width="2.5546875" style="48" customWidth="1"/>
    <col min="10724" max="10724" width="4.6640625" style="48" customWidth="1"/>
    <col min="10725" max="10725" width="1" style="48" customWidth="1"/>
    <col min="10726" max="10726" width="4.6640625" style="48" customWidth="1"/>
    <col min="10727" max="10727" width="2.5546875" style="48" customWidth="1"/>
    <col min="10728" max="10728" width="4.6640625" style="48" customWidth="1"/>
    <col min="10729" max="10729" width="1.109375" style="48" customWidth="1"/>
    <col min="10730" max="10730" width="4.6640625" style="48" customWidth="1"/>
    <col min="10731" max="10731" width="2.5546875" style="48" customWidth="1"/>
    <col min="10732" max="10732" width="4.6640625" style="48" customWidth="1"/>
    <col min="10733" max="10733" width="1.109375" style="48" customWidth="1"/>
    <col min="10734" max="10734" width="4.6640625" style="48" customWidth="1"/>
    <col min="10735" max="10735" width="2.5546875" style="48" customWidth="1"/>
    <col min="10736" max="10736" width="4.6640625" style="48" customWidth="1"/>
    <col min="10737" max="10737" width="1" style="48" customWidth="1"/>
    <col min="10738" max="10738" width="4.6640625" style="48" customWidth="1"/>
    <col min="10739" max="10739" width="2.5546875" style="48" customWidth="1"/>
    <col min="10740" max="10740" width="4.6640625" style="48" customWidth="1"/>
    <col min="10741" max="10741" width="1" style="48" customWidth="1"/>
    <col min="10742" max="10742" width="4.6640625" style="48" customWidth="1"/>
    <col min="10743" max="10743" width="2.5546875" style="48" customWidth="1"/>
    <col min="10744" max="10744" width="4.6640625" style="48" customWidth="1"/>
    <col min="10745" max="10745" width="1" style="48" customWidth="1"/>
    <col min="10746" max="10746" width="4.5546875" style="48" customWidth="1"/>
    <col min="10747" max="10747" width="2.5546875" style="48" customWidth="1"/>
    <col min="10748" max="10748" width="4.88671875" style="48" customWidth="1"/>
    <col min="10749" max="10964" width="9.109375" style="48"/>
    <col min="10965" max="10965" width="1.44140625" style="48" customWidth="1"/>
    <col min="10966" max="10966" width="11.5546875" style="48" customWidth="1"/>
    <col min="10967" max="10969" width="0" style="48" hidden="1" customWidth="1"/>
    <col min="10970" max="10970" width="4.6640625" style="48" customWidth="1"/>
    <col min="10971" max="10971" width="2.5546875" style="48" customWidth="1"/>
    <col min="10972" max="10972" width="4.6640625" style="48" customWidth="1"/>
    <col min="10973" max="10973" width="1" style="48" customWidth="1"/>
    <col min="10974" max="10974" width="4.6640625" style="48" customWidth="1"/>
    <col min="10975" max="10975" width="2.5546875" style="48" customWidth="1"/>
    <col min="10976" max="10976" width="4.6640625" style="48" customWidth="1"/>
    <col min="10977" max="10977" width="1" style="48" customWidth="1"/>
    <col min="10978" max="10978" width="4.6640625" style="48" customWidth="1"/>
    <col min="10979" max="10979" width="2.5546875" style="48" customWidth="1"/>
    <col min="10980" max="10980" width="4.6640625" style="48" customWidth="1"/>
    <col min="10981" max="10981" width="1" style="48" customWidth="1"/>
    <col min="10982" max="10982" width="4.6640625" style="48" customWidth="1"/>
    <col min="10983" max="10983" width="2.5546875" style="48" customWidth="1"/>
    <col min="10984" max="10984" width="4.6640625" style="48" customWidth="1"/>
    <col min="10985" max="10985" width="1.109375" style="48" customWidth="1"/>
    <col min="10986" max="10986" width="4.6640625" style="48" customWidth="1"/>
    <col min="10987" max="10987" width="2.5546875" style="48" customWidth="1"/>
    <col min="10988" max="10988" width="4.6640625" style="48" customWidth="1"/>
    <col min="10989" max="10989" width="1.109375" style="48" customWidth="1"/>
    <col min="10990" max="10990" width="4.6640625" style="48" customWidth="1"/>
    <col min="10991" max="10991" width="2.5546875" style="48" customWidth="1"/>
    <col min="10992" max="10992" width="4.6640625" style="48" customWidth="1"/>
    <col min="10993" max="10993" width="1" style="48" customWidth="1"/>
    <col min="10994" max="10994" width="4.6640625" style="48" customWidth="1"/>
    <col min="10995" max="10995" width="2.5546875" style="48" customWidth="1"/>
    <col min="10996" max="10996" width="4.6640625" style="48" customWidth="1"/>
    <col min="10997" max="10997" width="1" style="48" customWidth="1"/>
    <col min="10998" max="10998" width="4.6640625" style="48" customWidth="1"/>
    <col min="10999" max="10999" width="2.5546875" style="48" customWidth="1"/>
    <col min="11000" max="11000" width="4.6640625" style="48" customWidth="1"/>
    <col min="11001" max="11001" width="1" style="48" customWidth="1"/>
    <col min="11002" max="11002" width="4.5546875" style="48" customWidth="1"/>
    <col min="11003" max="11003" width="2.5546875" style="48" customWidth="1"/>
    <col min="11004" max="11004" width="4.88671875" style="48" customWidth="1"/>
    <col min="11005" max="11220" width="9.109375" style="48"/>
    <col min="11221" max="11221" width="1.44140625" style="48" customWidth="1"/>
    <col min="11222" max="11222" width="11.5546875" style="48" customWidth="1"/>
    <col min="11223" max="11225" width="0" style="48" hidden="1" customWidth="1"/>
    <col min="11226" max="11226" width="4.6640625" style="48" customWidth="1"/>
    <col min="11227" max="11227" width="2.5546875" style="48" customWidth="1"/>
    <col min="11228" max="11228" width="4.6640625" style="48" customWidth="1"/>
    <col min="11229" max="11229" width="1" style="48" customWidth="1"/>
    <col min="11230" max="11230" width="4.6640625" style="48" customWidth="1"/>
    <col min="11231" max="11231" width="2.5546875" style="48" customWidth="1"/>
    <col min="11232" max="11232" width="4.6640625" style="48" customWidth="1"/>
    <col min="11233" max="11233" width="1" style="48" customWidth="1"/>
    <col min="11234" max="11234" width="4.6640625" style="48" customWidth="1"/>
    <col min="11235" max="11235" width="2.5546875" style="48" customWidth="1"/>
    <col min="11236" max="11236" width="4.6640625" style="48" customWidth="1"/>
    <col min="11237" max="11237" width="1" style="48" customWidth="1"/>
    <col min="11238" max="11238" width="4.6640625" style="48" customWidth="1"/>
    <col min="11239" max="11239" width="2.5546875" style="48" customWidth="1"/>
    <col min="11240" max="11240" width="4.6640625" style="48" customWidth="1"/>
    <col min="11241" max="11241" width="1.109375" style="48" customWidth="1"/>
    <col min="11242" max="11242" width="4.6640625" style="48" customWidth="1"/>
    <col min="11243" max="11243" width="2.5546875" style="48" customWidth="1"/>
    <col min="11244" max="11244" width="4.6640625" style="48" customWidth="1"/>
    <col min="11245" max="11245" width="1.109375" style="48" customWidth="1"/>
    <col min="11246" max="11246" width="4.6640625" style="48" customWidth="1"/>
    <col min="11247" max="11247" width="2.5546875" style="48" customWidth="1"/>
    <col min="11248" max="11248" width="4.6640625" style="48" customWidth="1"/>
    <col min="11249" max="11249" width="1" style="48" customWidth="1"/>
    <col min="11250" max="11250" width="4.6640625" style="48" customWidth="1"/>
    <col min="11251" max="11251" width="2.5546875" style="48" customWidth="1"/>
    <col min="11252" max="11252" width="4.6640625" style="48" customWidth="1"/>
    <col min="11253" max="11253" width="1" style="48" customWidth="1"/>
    <col min="11254" max="11254" width="4.6640625" style="48" customWidth="1"/>
    <col min="11255" max="11255" width="2.5546875" style="48" customWidth="1"/>
    <col min="11256" max="11256" width="4.6640625" style="48" customWidth="1"/>
    <col min="11257" max="11257" width="1" style="48" customWidth="1"/>
    <col min="11258" max="11258" width="4.5546875" style="48" customWidth="1"/>
    <col min="11259" max="11259" width="2.5546875" style="48" customWidth="1"/>
    <col min="11260" max="11260" width="4.88671875" style="48" customWidth="1"/>
    <col min="11261" max="11476" width="9.109375" style="48"/>
    <col min="11477" max="11477" width="1.44140625" style="48" customWidth="1"/>
    <col min="11478" max="11478" width="11.5546875" style="48" customWidth="1"/>
    <col min="11479" max="11481" width="0" style="48" hidden="1" customWidth="1"/>
    <col min="11482" max="11482" width="4.6640625" style="48" customWidth="1"/>
    <col min="11483" max="11483" width="2.5546875" style="48" customWidth="1"/>
    <col min="11484" max="11484" width="4.6640625" style="48" customWidth="1"/>
    <col min="11485" max="11485" width="1" style="48" customWidth="1"/>
    <col min="11486" max="11486" width="4.6640625" style="48" customWidth="1"/>
    <col min="11487" max="11487" width="2.5546875" style="48" customWidth="1"/>
    <col min="11488" max="11488" width="4.6640625" style="48" customWidth="1"/>
    <col min="11489" max="11489" width="1" style="48" customWidth="1"/>
    <col min="11490" max="11490" width="4.6640625" style="48" customWidth="1"/>
    <col min="11491" max="11491" width="2.5546875" style="48" customWidth="1"/>
    <col min="11492" max="11492" width="4.6640625" style="48" customWidth="1"/>
    <col min="11493" max="11493" width="1" style="48" customWidth="1"/>
    <col min="11494" max="11494" width="4.6640625" style="48" customWidth="1"/>
    <col min="11495" max="11495" width="2.5546875" style="48" customWidth="1"/>
    <col min="11496" max="11496" width="4.6640625" style="48" customWidth="1"/>
    <col min="11497" max="11497" width="1.109375" style="48" customWidth="1"/>
    <col min="11498" max="11498" width="4.6640625" style="48" customWidth="1"/>
    <col min="11499" max="11499" width="2.5546875" style="48" customWidth="1"/>
    <col min="11500" max="11500" width="4.6640625" style="48" customWidth="1"/>
    <col min="11501" max="11501" width="1.109375" style="48" customWidth="1"/>
    <col min="11502" max="11502" width="4.6640625" style="48" customWidth="1"/>
    <col min="11503" max="11503" width="2.5546875" style="48" customWidth="1"/>
    <col min="11504" max="11504" width="4.6640625" style="48" customWidth="1"/>
    <col min="11505" max="11505" width="1" style="48" customWidth="1"/>
    <col min="11506" max="11506" width="4.6640625" style="48" customWidth="1"/>
    <col min="11507" max="11507" width="2.5546875" style="48" customWidth="1"/>
    <col min="11508" max="11508" width="4.6640625" style="48" customWidth="1"/>
    <col min="11509" max="11509" width="1" style="48" customWidth="1"/>
    <col min="11510" max="11510" width="4.6640625" style="48" customWidth="1"/>
    <col min="11511" max="11511" width="2.5546875" style="48" customWidth="1"/>
    <col min="11512" max="11512" width="4.6640625" style="48" customWidth="1"/>
    <col min="11513" max="11513" width="1" style="48" customWidth="1"/>
    <col min="11514" max="11514" width="4.5546875" style="48" customWidth="1"/>
    <col min="11515" max="11515" width="2.5546875" style="48" customWidth="1"/>
    <col min="11516" max="11516" width="4.88671875" style="48" customWidth="1"/>
    <col min="11517" max="11732" width="9.109375" style="48"/>
    <col min="11733" max="11733" width="1.44140625" style="48" customWidth="1"/>
    <col min="11734" max="11734" width="11.5546875" style="48" customWidth="1"/>
    <col min="11735" max="11737" width="0" style="48" hidden="1" customWidth="1"/>
    <col min="11738" max="11738" width="4.6640625" style="48" customWidth="1"/>
    <col min="11739" max="11739" width="2.5546875" style="48" customWidth="1"/>
    <col min="11740" max="11740" width="4.6640625" style="48" customWidth="1"/>
    <col min="11741" max="11741" width="1" style="48" customWidth="1"/>
    <col min="11742" max="11742" width="4.6640625" style="48" customWidth="1"/>
    <col min="11743" max="11743" width="2.5546875" style="48" customWidth="1"/>
    <col min="11744" max="11744" width="4.6640625" style="48" customWidth="1"/>
    <col min="11745" max="11745" width="1" style="48" customWidth="1"/>
    <col min="11746" max="11746" width="4.6640625" style="48" customWidth="1"/>
    <col min="11747" max="11747" width="2.5546875" style="48" customWidth="1"/>
    <col min="11748" max="11748" width="4.6640625" style="48" customWidth="1"/>
    <col min="11749" max="11749" width="1" style="48" customWidth="1"/>
    <col min="11750" max="11750" width="4.6640625" style="48" customWidth="1"/>
    <col min="11751" max="11751" width="2.5546875" style="48" customWidth="1"/>
    <col min="11752" max="11752" width="4.6640625" style="48" customWidth="1"/>
    <col min="11753" max="11753" width="1.109375" style="48" customWidth="1"/>
    <col min="11754" max="11754" width="4.6640625" style="48" customWidth="1"/>
    <col min="11755" max="11755" width="2.5546875" style="48" customWidth="1"/>
    <col min="11756" max="11756" width="4.6640625" style="48" customWidth="1"/>
    <col min="11757" max="11757" width="1.109375" style="48" customWidth="1"/>
    <col min="11758" max="11758" width="4.6640625" style="48" customWidth="1"/>
    <col min="11759" max="11759" width="2.5546875" style="48" customWidth="1"/>
    <col min="11760" max="11760" width="4.6640625" style="48" customWidth="1"/>
    <col min="11761" max="11761" width="1" style="48" customWidth="1"/>
    <col min="11762" max="11762" width="4.6640625" style="48" customWidth="1"/>
    <col min="11763" max="11763" width="2.5546875" style="48" customWidth="1"/>
    <col min="11764" max="11764" width="4.6640625" style="48" customWidth="1"/>
    <col min="11765" max="11765" width="1" style="48" customWidth="1"/>
    <col min="11766" max="11766" width="4.6640625" style="48" customWidth="1"/>
    <col min="11767" max="11767" width="2.5546875" style="48" customWidth="1"/>
    <col min="11768" max="11768" width="4.6640625" style="48" customWidth="1"/>
    <col min="11769" max="11769" width="1" style="48" customWidth="1"/>
    <col min="11770" max="11770" width="4.5546875" style="48" customWidth="1"/>
    <col min="11771" max="11771" width="2.5546875" style="48" customWidth="1"/>
    <col min="11772" max="11772" width="4.88671875" style="48" customWidth="1"/>
    <col min="11773" max="11988" width="9.109375" style="48"/>
    <col min="11989" max="11989" width="1.44140625" style="48" customWidth="1"/>
    <col min="11990" max="11990" width="11.5546875" style="48" customWidth="1"/>
    <col min="11991" max="11993" width="0" style="48" hidden="1" customWidth="1"/>
    <col min="11994" max="11994" width="4.6640625" style="48" customWidth="1"/>
    <col min="11995" max="11995" width="2.5546875" style="48" customWidth="1"/>
    <col min="11996" max="11996" width="4.6640625" style="48" customWidth="1"/>
    <col min="11997" max="11997" width="1" style="48" customWidth="1"/>
    <col min="11998" max="11998" width="4.6640625" style="48" customWidth="1"/>
    <col min="11999" max="11999" width="2.5546875" style="48" customWidth="1"/>
    <col min="12000" max="12000" width="4.6640625" style="48" customWidth="1"/>
    <col min="12001" max="12001" width="1" style="48" customWidth="1"/>
    <col min="12002" max="12002" width="4.6640625" style="48" customWidth="1"/>
    <col min="12003" max="12003" width="2.5546875" style="48" customWidth="1"/>
    <col min="12004" max="12004" width="4.6640625" style="48" customWidth="1"/>
    <col min="12005" max="12005" width="1" style="48" customWidth="1"/>
    <col min="12006" max="12006" width="4.6640625" style="48" customWidth="1"/>
    <col min="12007" max="12007" width="2.5546875" style="48" customWidth="1"/>
    <col min="12008" max="12008" width="4.6640625" style="48" customWidth="1"/>
    <col min="12009" max="12009" width="1.109375" style="48" customWidth="1"/>
    <col min="12010" max="12010" width="4.6640625" style="48" customWidth="1"/>
    <col min="12011" max="12011" width="2.5546875" style="48" customWidth="1"/>
    <col min="12012" max="12012" width="4.6640625" style="48" customWidth="1"/>
    <col min="12013" max="12013" width="1.109375" style="48" customWidth="1"/>
    <col min="12014" max="12014" width="4.6640625" style="48" customWidth="1"/>
    <col min="12015" max="12015" width="2.5546875" style="48" customWidth="1"/>
    <col min="12016" max="12016" width="4.6640625" style="48" customWidth="1"/>
    <col min="12017" max="12017" width="1" style="48" customWidth="1"/>
    <col min="12018" max="12018" width="4.6640625" style="48" customWidth="1"/>
    <col min="12019" max="12019" width="2.5546875" style="48" customWidth="1"/>
    <col min="12020" max="12020" width="4.6640625" style="48" customWidth="1"/>
    <col min="12021" max="12021" width="1" style="48" customWidth="1"/>
    <col min="12022" max="12022" width="4.6640625" style="48" customWidth="1"/>
    <col min="12023" max="12023" width="2.5546875" style="48" customWidth="1"/>
    <col min="12024" max="12024" width="4.6640625" style="48" customWidth="1"/>
    <col min="12025" max="12025" width="1" style="48" customWidth="1"/>
    <col min="12026" max="12026" width="4.5546875" style="48" customWidth="1"/>
    <col min="12027" max="12027" width="2.5546875" style="48" customWidth="1"/>
    <col min="12028" max="12028" width="4.88671875" style="48" customWidth="1"/>
    <col min="12029" max="12244" width="9.109375" style="48"/>
    <col min="12245" max="12245" width="1.44140625" style="48" customWidth="1"/>
    <col min="12246" max="12246" width="11.5546875" style="48" customWidth="1"/>
    <col min="12247" max="12249" width="0" style="48" hidden="1" customWidth="1"/>
    <col min="12250" max="12250" width="4.6640625" style="48" customWidth="1"/>
    <col min="12251" max="12251" width="2.5546875" style="48" customWidth="1"/>
    <col min="12252" max="12252" width="4.6640625" style="48" customWidth="1"/>
    <col min="12253" max="12253" width="1" style="48" customWidth="1"/>
    <col min="12254" max="12254" width="4.6640625" style="48" customWidth="1"/>
    <col min="12255" max="12255" width="2.5546875" style="48" customWidth="1"/>
    <col min="12256" max="12256" width="4.6640625" style="48" customWidth="1"/>
    <col min="12257" max="12257" width="1" style="48" customWidth="1"/>
    <col min="12258" max="12258" width="4.6640625" style="48" customWidth="1"/>
    <col min="12259" max="12259" width="2.5546875" style="48" customWidth="1"/>
    <col min="12260" max="12260" width="4.6640625" style="48" customWidth="1"/>
    <col min="12261" max="12261" width="1" style="48" customWidth="1"/>
    <col min="12262" max="12262" width="4.6640625" style="48" customWidth="1"/>
    <col min="12263" max="12263" width="2.5546875" style="48" customWidth="1"/>
    <col min="12264" max="12264" width="4.6640625" style="48" customWidth="1"/>
    <col min="12265" max="12265" width="1.109375" style="48" customWidth="1"/>
    <col min="12266" max="12266" width="4.6640625" style="48" customWidth="1"/>
    <col min="12267" max="12267" width="2.5546875" style="48" customWidth="1"/>
    <col min="12268" max="12268" width="4.6640625" style="48" customWidth="1"/>
    <col min="12269" max="12269" width="1.109375" style="48" customWidth="1"/>
    <col min="12270" max="12270" width="4.6640625" style="48" customWidth="1"/>
    <col min="12271" max="12271" width="2.5546875" style="48" customWidth="1"/>
    <col min="12272" max="12272" width="4.6640625" style="48" customWidth="1"/>
    <col min="12273" max="12273" width="1" style="48" customWidth="1"/>
    <col min="12274" max="12274" width="4.6640625" style="48" customWidth="1"/>
    <col min="12275" max="12275" width="2.5546875" style="48" customWidth="1"/>
    <col min="12276" max="12276" width="4.6640625" style="48" customWidth="1"/>
    <col min="12277" max="12277" width="1" style="48" customWidth="1"/>
    <col min="12278" max="12278" width="4.6640625" style="48" customWidth="1"/>
    <col min="12279" max="12279" width="2.5546875" style="48" customWidth="1"/>
    <col min="12280" max="12280" width="4.6640625" style="48" customWidth="1"/>
    <col min="12281" max="12281" width="1" style="48" customWidth="1"/>
    <col min="12282" max="12282" width="4.5546875" style="48" customWidth="1"/>
    <col min="12283" max="12283" width="2.5546875" style="48" customWidth="1"/>
    <col min="12284" max="12284" width="4.88671875" style="48" customWidth="1"/>
    <col min="12285" max="12500" width="9.109375" style="48"/>
    <col min="12501" max="12501" width="1.44140625" style="48" customWidth="1"/>
    <col min="12502" max="12502" width="11.5546875" style="48" customWidth="1"/>
    <col min="12503" max="12505" width="0" style="48" hidden="1" customWidth="1"/>
    <col min="12506" max="12506" width="4.6640625" style="48" customWidth="1"/>
    <col min="12507" max="12507" width="2.5546875" style="48" customWidth="1"/>
    <col min="12508" max="12508" width="4.6640625" style="48" customWidth="1"/>
    <col min="12509" max="12509" width="1" style="48" customWidth="1"/>
    <col min="12510" max="12510" width="4.6640625" style="48" customWidth="1"/>
    <col min="12511" max="12511" width="2.5546875" style="48" customWidth="1"/>
    <col min="12512" max="12512" width="4.6640625" style="48" customWidth="1"/>
    <col min="12513" max="12513" width="1" style="48" customWidth="1"/>
    <col min="12514" max="12514" width="4.6640625" style="48" customWidth="1"/>
    <col min="12515" max="12515" width="2.5546875" style="48" customWidth="1"/>
    <col min="12516" max="12516" width="4.6640625" style="48" customWidth="1"/>
    <col min="12517" max="12517" width="1" style="48" customWidth="1"/>
    <col min="12518" max="12518" width="4.6640625" style="48" customWidth="1"/>
    <col min="12519" max="12519" width="2.5546875" style="48" customWidth="1"/>
    <col min="12520" max="12520" width="4.6640625" style="48" customWidth="1"/>
    <col min="12521" max="12521" width="1.109375" style="48" customWidth="1"/>
    <col min="12522" max="12522" width="4.6640625" style="48" customWidth="1"/>
    <col min="12523" max="12523" width="2.5546875" style="48" customWidth="1"/>
    <col min="12524" max="12524" width="4.6640625" style="48" customWidth="1"/>
    <col min="12525" max="12525" width="1.109375" style="48" customWidth="1"/>
    <col min="12526" max="12526" width="4.6640625" style="48" customWidth="1"/>
    <col min="12527" max="12527" width="2.5546875" style="48" customWidth="1"/>
    <col min="12528" max="12528" width="4.6640625" style="48" customWidth="1"/>
    <col min="12529" max="12529" width="1" style="48" customWidth="1"/>
    <col min="12530" max="12530" width="4.6640625" style="48" customWidth="1"/>
    <col min="12531" max="12531" width="2.5546875" style="48" customWidth="1"/>
    <col min="12532" max="12532" width="4.6640625" style="48" customWidth="1"/>
    <col min="12533" max="12533" width="1" style="48" customWidth="1"/>
    <col min="12534" max="12534" width="4.6640625" style="48" customWidth="1"/>
    <col min="12535" max="12535" width="2.5546875" style="48" customWidth="1"/>
    <col min="12536" max="12536" width="4.6640625" style="48" customWidth="1"/>
    <col min="12537" max="12537" width="1" style="48" customWidth="1"/>
    <col min="12538" max="12538" width="4.5546875" style="48" customWidth="1"/>
    <col min="12539" max="12539" width="2.5546875" style="48" customWidth="1"/>
    <col min="12540" max="12540" width="4.88671875" style="48" customWidth="1"/>
    <col min="12541" max="12756" width="9.109375" style="48"/>
    <col min="12757" max="12757" width="1.44140625" style="48" customWidth="1"/>
    <col min="12758" max="12758" width="11.5546875" style="48" customWidth="1"/>
    <col min="12759" max="12761" width="0" style="48" hidden="1" customWidth="1"/>
    <col min="12762" max="12762" width="4.6640625" style="48" customWidth="1"/>
    <col min="12763" max="12763" width="2.5546875" style="48" customWidth="1"/>
    <col min="12764" max="12764" width="4.6640625" style="48" customWidth="1"/>
    <col min="12765" max="12765" width="1" style="48" customWidth="1"/>
    <col min="12766" max="12766" width="4.6640625" style="48" customWidth="1"/>
    <col min="12767" max="12767" width="2.5546875" style="48" customWidth="1"/>
    <col min="12768" max="12768" width="4.6640625" style="48" customWidth="1"/>
    <col min="12769" max="12769" width="1" style="48" customWidth="1"/>
    <col min="12770" max="12770" width="4.6640625" style="48" customWidth="1"/>
    <col min="12771" max="12771" width="2.5546875" style="48" customWidth="1"/>
    <col min="12772" max="12772" width="4.6640625" style="48" customWidth="1"/>
    <col min="12773" max="12773" width="1" style="48" customWidth="1"/>
    <col min="12774" max="12774" width="4.6640625" style="48" customWidth="1"/>
    <col min="12775" max="12775" width="2.5546875" style="48" customWidth="1"/>
    <col min="12776" max="12776" width="4.6640625" style="48" customWidth="1"/>
    <col min="12777" max="12777" width="1.109375" style="48" customWidth="1"/>
    <col min="12778" max="12778" width="4.6640625" style="48" customWidth="1"/>
    <col min="12779" max="12779" width="2.5546875" style="48" customWidth="1"/>
    <col min="12780" max="12780" width="4.6640625" style="48" customWidth="1"/>
    <col min="12781" max="12781" width="1.109375" style="48" customWidth="1"/>
    <col min="12782" max="12782" width="4.6640625" style="48" customWidth="1"/>
    <col min="12783" max="12783" width="2.5546875" style="48" customWidth="1"/>
    <col min="12784" max="12784" width="4.6640625" style="48" customWidth="1"/>
    <col min="12785" max="12785" width="1" style="48" customWidth="1"/>
    <col min="12786" max="12786" width="4.6640625" style="48" customWidth="1"/>
    <col min="12787" max="12787" width="2.5546875" style="48" customWidth="1"/>
    <col min="12788" max="12788" width="4.6640625" style="48" customWidth="1"/>
    <col min="12789" max="12789" width="1" style="48" customWidth="1"/>
    <col min="12790" max="12790" width="4.6640625" style="48" customWidth="1"/>
    <col min="12791" max="12791" width="2.5546875" style="48" customWidth="1"/>
    <col min="12792" max="12792" width="4.6640625" style="48" customWidth="1"/>
    <col min="12793" max="12793" width="1" style="48" customWidth="1"/>
    <col min="12794" max="12794" width="4.5546875" style="48" customWidth="1"/>
    <col min="12795" max="12795" width="2.5546875" style="48" customWidth="1"/>
    <col min="12796" max="12796" width="4.88671875" style="48" customWidth="1"/>
    <col min="12797" max="13012" width="9.109375" style="48"/>
    <col min="13013" max="13013" width="1.44140625" style="48" customWidth="1"/>
    <col min="13014" max="13014" width="11.5546875" style="48" customWidth="1"/>
    <col min="13015" max="13017" width="0" style="48" hidden="1" customWidth="1"/>
    <col min="13018" max="13018" width="4.6640625" style="48" customWidth="1"/>
    <col min="13019" max="13019" width="2.5546875" style="48" customWidth="1"/>
    <col min="13020" max="13020" width="4.6640625" style="48" customWidth="1"/>
    <col min="13021" max="13021" width="1" style="48" customWidth="1"/>
    <col min="13022" max="13022" width="4.6640625" style="48" customWidth="1"/>
    <col min="13023" max="13023" width="2.5546875" style="48" customWidth="1"/>
    <col min="13024" max="13024" width="4.6640625" style="48" customWidth="1"/>
    <col min="13025" max="13025" width="1" style="48" customWidth="1"/>
    <col min="13026" max="13026" width="4.6640625" style="48" customWidth="1"/>
    <col min="13027" max="13027" width="2.5546875" style="48" customWidth="1"/>
    <col min="13028" max="13028" width="4.6640625" style="48" customWidth="1"/>
    <col min="13029" max="13029" width="1" style="48" customWidth="1"/>
    <col min="13030" max="13030" width="4.6640625" style="48" customWidth="1"/>
    <col min="13031" max="13031" width="2.5546875" style="48" customWidth="1"/>
    <col min="13032" max="13032" width="4.6640625" style="48" customWidth="1"/>
    <col min="13033" max="13033" width="1.109375" style="48" customWidth="1"/>
    <col min="13034" max="13034" width="4.6640625" style="48" customWidth="1"/>
    <col min="13035" max="13035" width="2.5546875" style="48" customWidth="1"/>
    <col min="13036" max="13036" width="4.6640625" style="48" customWidth="1"/>
    <col min="13037" max="13037" width="1.109375" style="48" customWidth="1"/>
    <col min="13038" max="13038" width="4.6640625" style="48" customWidth="1"/>
    <col min="13039" max="13039" width="2.5546875" style="48" customWidth="1"/>
    <col min="13040" max="13040" width="4.6640625" style="48" customWidth="1"/>
    <col min="13041" max="13041" width="1" style="48" customWidth="1"/>
    <col min="13042" max="13042" width="4.6640625" style="48" customWidth="1"/>
    <col min="13043" max="13043" width="2.5546875" style="48" customWidth="1"/>
    <col min="13044" max="13044" width="4.6640625" style="48" customWidth="1"/>
    <col min="13045" max="13045" width="1" style="48" customWidth="1"/>
    <col min="13046" max="13046" width="4.6640625" style="48" customWidth="1"/>
    <col min="13047" max="13047" width="2.5546875" style="48" customWidth="1"/>
    <col min="13048" max="13048" width="4.6640625" style="48" customWidth="1"/>
    <col min="13049" max="13049" width="1" style="48" customWidth="1"/>
    <col min="13050" max="13050" width="4.5546875" style="48" customWidth="1"/>
    <col min="13051" max="13051" width="2.5546875" style="48" customWidth="1"/>
    <col min="13052" max="13052" width="4.88671875" style="48" customWidth="1"/>
    <col min="13053" max="13268" width="9.109375" style="48"/>
    <col min="13269" max="13269" width="1.44140625" style="48" customWidth="1"/>
    <col min="13270" max="13270" width="11.5546875" style="48" customWidth="1"/>
    <col min="13271" max="13273" width="0" style="48" hidden="1" customWidth="1"/>
    <col min="13274" max="13274" width="4.6640625" style="48" customWidth="1"/>
    <col min="13275" max="13275" width="2.5546875" style="48" customWidth="1"/>
    <col min="13276" max="13276" width="4.6640625" style="48" customWidth="1"/>
    <col min="13277" max="13277" width="1" style="48" customWidth="1"/>
    <col min="13278" max="13278" width="4.6640625" style="48" customWidth="1"/>
    <col min="13279" max="13279" width="2.5546875" style="48" customWidth="1"/>
    <col min="13280" max="13280" width="4.6640625" style="48" customWidth="1"/>
    <col min="13281" max="13281" width="1" style="48" customWidth="1"/>
    <col min="13282" max="13282" width="4.6640625" style="48" customWidth="1"/>
    <col min="13283" max="13283" width="2.5546875" style="48" customWidth="1"/>
    <col min="13284" max="13284" width="4.6640625" style="48" customWidth="1"/>
    <col min="13285" max="13285" width="1" style="48" customWidth="1"/>
    <col min="13286" max="13286" width="4.6640625" style="48" customWidth="1"/>
    <col min="13287" max="13287" width="2.5546875" style="48" customWidth="1"/>
    <col min="13288" max="13288" width="4.6640625" style="48" customWidth="1"/>
    <col min="13289" max="13289" width="1.109375" style="48" customWidth="1"/>
    <col min="13290" max="13290" width="4.6640625" style="48" customWidth="1"/>
    <col min="13291" max="13291" width="2.5546875" style="48" customWidth="1"/>
    <col min="13292" max="13292" width="4.6640625" style="48" customWidth="1"/>
    <col min="13293" max="13293" width="1.109375" style="48" customWidth="1"/>
    <col min="13294" max="13294" width="4.6640625" style="48" customWidth="1"/>
    <col min="13295" max="13295" width="2.5546875" style="48" customWidth="1"/>
    <col min="13296" max="13296" width="4.6640625" style="48" customWidth="1"/>
    <col min="13297" max="13297" width="1" style="48" customWidth="1"/>
    <col min="13298" max="13298" width="4.6640625" style="48" customWidth="1"/>
    <col min="13299" max="13299" width="2.5546875" style="48" customWidth="1"/>
    <col min="13300" max="13300" width="4.6640625" style="48" customWidth="1"/>
    <col min="13301" max="13301" width="1" style="48" customWidth="1"/>
    <col min="13302" max="13302" width="4.6640625" style="48" customWidth="1"/>
    <col min="13303" max="13303" width="2.5546875" style="48" customWidth="1"/>
    <col min="13304" max="13304" width="4.6640625" style="48" customWidth="1"/>
    <col min="13305" max="13305" width="1" style="48" customWidth="1"/>
    <col min="13306" max="13306" width="4.5546875" style="48" customWidth="1"/>
    <col min="13307" max="13307" width="2.5546875" style="48" customWidth="1"/>
    <col min="13308" max="13308" width="4.88671875" style="48" customWidth="1"/>
    <col min="13309" max="13524" width="9.109375" style="48"/>
    <col min="13525" max="13525" width="1.44140625" style="48" customWidth="1"/>
    <col min="13526" max="13526" width="11.5546875" style="48" customWidth="1"/>
    <col min="13527" max="13529" width="0" style="48" hidden="1" customWidth="1"/>
    <col min="13530" max="13530" width="4.6640625" style="48" customWidth="1"/>
    <col min="13531" max="13531" width="2.5546875" style="48" customWidth="1"/>
    <col min="13532" max="13532" width="4.6640625" style="48" customWidth="1"/>
    <col min="13533" max="13533" width="1" style="48" customWidth="1"/>
    <col min="13534" max="13534" width="4.6640625" style="48" customWidth="1"/>
    <col min="13535" max="13535" width="2.5546875" style="48" customWidth="1"/>
    <col min="13536" max="13536" width="4.6640625" style="48" customWidth="1"/>
    <col min="13537" max="13537" width="1" style="48" customWidth="1"/>
    <col min="13538" max="13538" width="4.6640625" style="48" customWidth="1"/>
    <col min="13539" max="13539" width="2.5546875" style="48" customWidth="1"/>
    <col min="13540" max="13540" width="4.6640625" style="48" customWidth="1"/>
    <col min="13541" max="13541" width="1" style="48" customWidth="1"/>
    <col min="13542" max="13542" width="4.6640625" style="48" customWidth="1"/>
    <col min="13543" max="13543" width="2.5546875" style="48" customWidth="1"/>
    <col min="13544" max="13544" width="4.6640625" style="48" customWidth="1"/>
    <col min="13545" max="13545" width="1.109375" style="48" customWidth="1"/>
    <col min="13546" max="13546" width="4.6640625" style="48" customWidth="1"/>
    <col min="13547" max="13547" width="2.5546875" style="48" customWidth="1"/>
    <col min="13548" max="13548" width="4.6640625" style="48" customWidth="1"/>
    <col min="13549" max="13549" width="1.109375" style="48" customWidth="1"/>
    <col min="13550" max="13550" width="4.6640625" style="48" customWidth="1"/>
    <col min="13551" max="13551" width="2.5546875" style="48" customWidth="1"/>
    <col min="13552" max="13552" width="4.6640625" style="48" customWidth="1"/>
    <col min="13553" max="13553" width="1" style="48" customWidth="1"/>
    <col min="13554" max="13554" width="4.6640625" style="48" customWidth="1"/>
    <col min="13555" max="13555" width="2.5546875" style="48" customWidth="1"/>
    <col min="13556" max="13556" width="4.6640625" style="48" customWidth="1"/>
    <col min="13557" max="13557" width="1" style="48" customWidth="1"/>
    <col min="13558" max="13558" width="4.6640625" style="48" customWidth="1"/>
    <col min="13559" max="13559" width="2.5546875" style="48" customWidth="1"/>
    <col min="13560" max="13560" width="4.6640625" style="48" customWidth="1"/>
    <col min="13561" max="13561" width="1" style="48" customWidth="1"/>
    <col min="13562" max="13562" width="4.5546875" style="48" customWidth="1"/>
    <col min="13563" max="13563" width="2.5546875" style="48" customWidth="1"/>
    <col min="13564" max="13564" width="4.88671875" style="48" customWidth="1"/>
    <col min="13565" max="13780" width="9.109375" style="48"/>
    <col min="13781" max="13781" width="1.44140625" style="48" customWidth="1"/>
    <col min="13782" max="13782" width="11.5546875" style="48" customWidth="1"/>
    <col min="13783" max="13785" width="0" style="48" hidden="1" customWidth="1"/>
    <col min="13786" max="13786" width="4.6640625" style="48" customWidth="1"/>
    <col min="13787" max="13787" width="2.5546875" style="48" customWidth="1"/>
    <col min="13788" max="13788" width="4.6640625" style="48" customWidth="1"/>
    <col min="13789" max="13789" width="1" style="48" customWidth="1"/>
    <col min="13790" max="13790" width="4.6640625" style="48" customWidth="1"/>
    <col min="13791" max="13791" width="2.5546875" style="48" customWidth="1"/>
    <col min="13792" max="13792" width="4.6640625" style="48" customWidth="1"/>
    <col min="13793" max="13793" width="1" style="48" customWidth="1"/>
    <col min="13794" max="13794" width="4.6640625" style="48" customWidth="1"/>
    <col min="13795" max="13795" width="2.5546875" style="48" customWidth="1"/>
    <col min="13796" max="13796" width="4.6640625" style="48" customWidth="1"/>
    <col min="13797" max="13797" width="1" style="48" customWidth="1"/>
    <col min="13798" max="13798" width="4.6640625" style="48" customWidth="1"/>
    <col min="13799" max="13799" width="2.5546875" style="48" customWidth="1"/>
    <col min="13800" max="13800" width="4.6640625" style="48" customWidth="1"/>
    <col min="13801" max="13801" width="1.109375" style="48" customWidth="1"/>
    <col min="13802" max="13802" width="4.6640625" style="48" customWidth="1"/>
    <col min="13803" max="13803" width="2.5546875" style="48" customWidth="1"/>
    <col min="13804" max="13804" width="4.6640625" style="48" customWidth="1"/>
    <col min="13805" max="13805" width="1.109375" style="48" customWidth="1"/>
    <col min="13806" max="13806" width="4.6640625" style="48" customWidth="1"/>
    <col min="13807" max="13807" width="2.5546875" style="48" customWidth="1"/>
    <col min="13808" max="13808" width="4.6640625" style="48" customWidth="1"/>
    <col min="13809" max="13809" width="1" style="48" customWidth="1"/>
    <col min="13810" max="13810" width="4.6640625" style="48" customWidth="1"/>
    <col min="13811" max="13811" width="2.5546875" style="48" customWidth="1"/>
    <col min="13812" max="13812" width="4.6640625" style="48" customWidth="1"/>
    <col min="13813" max="13813" width="1" style="48" customWidth="1"/>
    <col min="13814" max="13814" width="4.6640625" style="48" customWidth="1"/>
    <col min="13815" max="13815" width="2.5546875" style="48" customWidth="1"/>
    <col min="13816" max="13816" width="4.6640625" style="48" customWidth="1"/>
    <col min="13817" max="13817" width="1" style="48" customWidth="1"/>
    <col min="13818" max="13818" width="4.5546875" style="48" customWidth="1"/>
    <col min="13819" max="13819" width="2.5546875" style="48" customWidth="1"/>
    <col min="13820" max="13820" width="4.88671875" style="48" customWidth="1"/>
    <col min="13821" max="14036" width="9.109375" style="48"/>
    <col min="14037" max="14037" width="1.44140625" style="48" customWidth="1"/>
    <col min="14038" max="14038" width="11.5546875" style="48" customWidth="1"/>
    <col min="14039" max="14041" width="0" style="48" hidden="1" customWidth="1"/>
    <col min="14042" max="14042" width="4.6640625" style="48" customWidth="1"/>
    <col min="14043" max="14043" width="2.5546875" style="48" customWidth="1"/>
    <col min="14044" max="14044" width="4.6640625" style="48" customWidth="1"/>
    <col min="14045" max="14045" width="1" style="48" customWidth="1"/>
    <col min="14046" max="14046" width="4.6640625" style="48" customWidth="1"/>
    <col min="14047" max="14047" width="2.5546875" style="48" customWidth="1"/>
    <col min="14048" max="14048" width="4.6640625" style="48" customWidth="1"/>
    <col min="14049" max="14049" width="1" style="48" customWidth="1"/>
    <col min="14050" max="14050" width="4.6640625" style="48" customWidth="1"/>
    <col min="14051" max="14051" width="2.5546875" style="48" customWidth="1"/>
    <col min="14052" max="14052" width="4.6640625" style="48" customWidth="1"/>
    <col min="14053" max="14053" width="1" style="48" customWidth="1"/>
    <col min="14054" max="14054" width="4.6640625" style="48" customWidth="1"/>
    <col min="14055" max="14055" width="2.5546875" style="48" customWidth="1"/>
    <col min="14056" max="14056" width="4.6640625" style="48" customWidth="1"/>
    <col min="14057" max="14057" width="1.109375" style="48" customWidth="1"/>
    <col min="14058" max="14058" width="4.6640625" style="48" customWidth="1"/>
    <col min="14059" max="14059" width="2.5546875" style="48" customWidth="1"/>
    <col min="14060" max="14060" width="4.6640625" style="48" customWidth="1"/>
    <col min="14061" max="14061" width="1.109375" style="48" customWidth="1"/>
    <col min="14062" max="14062" width="4.6640625" style="48" customWidth="1"/>
    <col min="14063" max="14063" width="2.5546875" style="48" customWidth="1"/>
    <col min="14064" max="14064" width="4.6640625" style="48" customWidth="1"/>
    <col min="14065" max="14065" width="1" style="48" customWidth="1"/>
    <col min="14066" max="14066" width="4.6640625" style="48" customWidth="1"/>
    <col min="14067" max="14067" width="2.5546875" style="48" customWidth="1"/>
    <col min="14068" max="14068" width="4.6640625" style="48" customWidth="1"/>
    <col min="14069" max="14069" width="1" style="48" customWidth="1"/>
    <col min="14070" max="14070" width="4.6640625" style="48" customWidth="1"/>
    <col min="14071" max="14071" width="2.5546875" style="48" customWidth="1"/>
    <col min="14072" max="14072" width="4.6640625" style="48" customWidth="1"/>
    <col min="14073" max="14073" width="1" style="48" customWidth="1"/>
    <col min="14074" max="14074" width="4.5546875" style="48" customWidth="1"/>
    <col min="14075" max="14075" width="2.5546875" style="48" customWidth="1"/>
    <col min="14076" max="14076" width="4.88671875" style="48" customWidth="1"/>
    <col min="14077" max="14292" width="9.109375" style="48"/>
    <col min="14293" max="14293" width="1.44140625" style="48" customWidth="1"/>
    <col min="14294" max="14294" width="11.5546875" style="48" customWidth="1"/>
    <col min="14295" max="14297" width="0" style="48" hidden="1" customWidth="1"/>
    <col min="14298" max="14298" width="4.6640625" style="48" customWidth="1"/>
    <col min="14299" max="14299" width="2.5546875" style="48" customWidth="1"/>
    <col min="14300" max="14300" width="4.6640625" style="48" customWidth="1"/>
    <col min="14301" max="14301" width="1" style="48" customWidth="1"/>
    <col min="14302" max="14302" width="4.6640625" style="48" customWidth="1"/>
    <col min="14303" max="14303" width="2.5546875" style="48" customWidth="1"/>
    <col min="14304" max="14304" width="4.6640625" style="48" customWidth="1"/>
    <col min="14305" max="14305" width="1" style="48" customWidth="1"/>
    <col min="14306" max="14306" width="4.6640625" style="48" customWidth="1"/>
    <col min="14307" max="14307" width="2.5546875" style="48" customWidth="1"/>
    <col min="14308" max="14308" width="4.6640625" style="48" customWidth="1"/>
    <col min="14309" max="14309" width="1" style="48" customWidth="1"/>
    <col min="14310" max="14310" width="4.6640625" style="48" customWidth="1"/>
    <col min="14311" max="14311" width="2.5546875" style="48" customWidth="1"/>
    <col min="14312" max="14312" width="4.6640625" style="48" customWidth="1"/>
    <col min="14313" max="14313" width="1.109375" style="48" customWidth="1"/>
    <col min="14314" max="14314" width="4.6640625" style="48" customWidth="1"/>
    <col min="14315" max="14315" width="2.5546875" style="48" customWidth="1"/>
    <col min="14316" max="14316" width="4.6640625" style="48" customWidth="1"/>
    <col min="14317" max="14317" width="1.109375" style="48" customWidth="1"/>
    <col min="14318" max="14318" width="4.6640625" style="48" customWidth="1"/>
    <col min="14319" max="14319" width="2.5546875" style="48" customWidth="1"/>
    <col min="14320" max="14320" width="4.6640625" style="48" customWidth="1"/>
    <col min="14321" max="14321" width="1" style="48" customWidth="1"/>
    <col min="14322" max="14322" width="4.6640625" style="48" customWidth="1"/>
    <col min="14323" max="14323" width="2.5546875" style="48" customWidth="1"/>
    <col min="14324" max="14324" width="4.6640625" style="48" customWidth="1"/>
    <col min="14325" max="14325" width="1" style="48" customWidth="1"/>
    <col min="14326" max="14326" width="4.6640625" style="48" customWidth="1"/>
    <col min="14327" max="14327" width="2.5546875" style="48" customWidth="1"/>
    <col min="14328" max="14328" width="4.6640625" style="48" customWidth="1"/>
    <col min="14329" max="14329" width="1" style="48" customWidth="1"/>
    <col min="14330" max="14330" width="4.5546875" style="48" customWidth="1"/>
    <col min="14331" max="14331" width="2.5546875" style="48" customWidth="1"/>
    <col min="14332" max="14332" width="4.88671875" style="48" customWidth="1"/>
    <col min="14333" max="14548" width="9.109375" style="48"/>
    <col min="14549" max="14549" width="1.44140625" style="48" customWidth="1"/>
    <col min="14550" max="14550" width="11.5546875" style="48" customWidth="1"/>
    <col min="14551" max="14553" width="0" style="48" hidden="1" customWidth="1"/>
    <col min="14554" max="14554" width="4.6640625" style="48" customWidth="1"/>
    <col min="14555" max="14555" width="2.5546875" style="48" customWidth="1"/>
    <col min="14556" max="14556" width="4.6640625" style="48" customWidth="1"/>
    <col min="14557" max="14557" width="1" style="48" customWidth="1"/>
    <col min="14558" max="14558" width="4.6640625" style="48" customWidth="1"/>
    <col min="14559" max="14559" width="2.5546875" style="48" customWidth="1"/>
    <col min="14560" max="14560" width="4.6640625" style="48" customWidth="1"/>
    <col min="14561" max="14561" width="1" style="48" customWidth="1"/>
    <col min="14562" max="14562" width="4.6640625" style="48" customWidth="1"/>
    <col min="14563" max="14563" width="2.5546875" style="48" customWidth="1"/>
    <col min="14564" max="14564" width="4.6640625" style="48" customWidth="1"/>
    <col min="14565" max="14565" width="1" style="48" customWidth="1"/>
    <col min="14566" max="14566" width="4.6640625" style="48" customWidth="1"/>
    <col min="14567" max="14567" width="2.5546875" style="48" customWidth="1"/>
    <col min="14568" max="14568" width="4.6640625" style="48" customWidth="1"/>
    <col min="14569" max="14569" width="1.109375" style="48" customWidth="1"/>
    <col min="14570" max="14570" width="4.6640625" style="48" customWidth="1"/>
    <col min="14571" max="14571" width="2.5546875" style="48" customWidth="1"/>
    <col min="14572" max="14572" width="4.6640625" style="48" customWidth="1"/>
    <col min="14573" max="14573" width="1.109375" style="48" customWidth="1"/>
    <col min="14574" max="14574" width="4.6640625" style="48" customWidth="1"/>
    <col min="14575" max="14575" width="2.5546875" style="48" customWidth="1"/>
    <col min="14576" max="14576" width="4.6640625" style="48" customWidth="1"/>
    <col min="14577" max="14577" width="1" style="48" customWidth="1"/>
    <col min="14578" max="14578" width="4.6640625" style="48" customWidth="1"/>
    <col min="14579" max="14579" width="2.5546875" style="48" customWidth="1"/>
    <col min="14580" max="14580" width="4.6640625" style="48" customWidth="1"/>
    <col min="14581" max="14581" width="1" style="48" customWidth="1"/>
    <col min="14582" max="14582" width="4.6640625" style="48" customWidth="1"/>
    <col min="14583" max="14583" width="2.5546875" style="48" customWidth="1"/>
    <col min="14584" max="14584" width="4.6640625" style="48" customWidth="1"/>
    <col min="14585" max="14585" width="1" style="48" customWidth="1"/>
    <col min="14586" max="14586" width="4.5546875" style="48" customWidth="1"/>
    <col min="14587" max="14587" width="2.5546875" style="48" customWidth="1"/>
    <col min="14588" max="14588" width="4.88671875" style="48" customWidth="1"/>
    <col min="14589" max="14804" width="9.109375" style="48"/>
    <col min="14805" max="14805" width="1.44140625" style="48" customWidth="1"/>
    <col min="14806" max="14806" width="11.5546875" style="48" customWidth="1"/>
    <col min="14807" max="14809" width="0" style="48" hidden="1" customWidth="1"/>
    <col min="14810" max="14810" width="4.6640625" style="48" customWidth="1"/>
    <col min="14811" max="14811" width="2.5546875" style="48" customWidth="1"/>
    <col min="14812" max="14812" width="4.6640625" style="48" customWidth="1"/>
    <col min="14813" max="14813" width="1" style="48" customWidth="1"/>
    <col min="14814" max="14814" width="4.6640625" style="48" customWidth="1"/>
    <col min="14815" max="14815" width="2.5546875" style="48" customWidth="1"/>
    <col min="14816" max="14816" width="4.6640625" style="48" customWidth="1"/>
    <col min="14817" max="14817" width="1" style="48" customWidth="1"/>
    <col min="14818" max="14818" width="4.6640625" style="48" customWidth="1"/>
    <col min="14819" max="14819" width="2.5546875" style="48" customWidth="1"/>
    <col min="14820" max="14820" width="4.6640625" style="48" customWidth="1"/>
    <col min="14821" max="14821" width="1" style="48" customWidth="1"/>
    <col min="14822" max="14822" width="4.6640625" style="48" customWidth="1"/>
    <col min="14823" max="14823" width="2.5546875" style="48" customWidth="1"/>
    <col min="14824" max="14824" width="4.6640625" style="48" customWidth="1"/>
    <col min="14825" max="14825" width="1.109375" style="48" customWidth="1"/>
    <col min="14826" max="14826" width="4.6640625" style="48" customWidth="1"/>
    <col min="14827" max="14827" width="2.5546875" style="48" customWidth="1"/>
    <col min="14828" max="14828" width="4.6640625" style="48" customWidth="1"/>
    <col min="14829" max="14829" width="1.109375" style="48" customWidth="1"/>
    <col min="14830" max="14830" width="4.6640625" style="48" customWidth="1"/>
    <col min="14831" max="14831" width="2.5546875" style="48" customWidth="1"/>
    <col min="14832" max="14832" width="4.6640625" style="48" customWidth="1"/>
    <col min="14833" max="14833" width="1" style="48" customWidth="1"/>
    <col min="14834" max="14834" width="4.6640625" style="48" customWidth="1"/>
    <col min="14835" max="14835" width="2.5546875" style="48" customWidth="1"/>
    <col min="14836" max="14836" width="4.6640625" style="48" customWidth="1"/>
    <col min="14837" max="14837" width="1" style="48" customWidth="1"/>
    <col min="14838" max="14838" width="4.6640625" style="48" customWidth="1"/>
    <col min="14839" max="14839" width="2.5546875" style="48" customWidth="1"/>
    <col min="14840" max="14840" width="4.6640625" style="48" customWidth="1"/>
    <col min="14841" max="14841" width="1" style="48" customWidth="1"/>
    <col min="14842" max="14842" width="4.5546875" style="48" customWidth="1"/>
    <col min="14843" max="14843" width="2.5546875" style="48" customWidth="1"/>
    <col min="14844" max="14844" width="4.88671875" style="48" customWidth="1"/>
    <col min="14845" max="15060" width="9.109375" style="48"/>
    <col min="15061" max="15061" width="1.44140625" style="48" customWidth="1"/>
    <col min="15062" max="15062" width="11.5546875" style="48" customWidth="1"/>
    <col min="15063" max="15065" width="0" style="48" hidden="1" customWidth="1"/>
    <col min="15066" max="15066" width="4.6640625" style="48" customWidth="1"/>
    <col min="15067" max="15067" width="2.5546875" style="48" customWidth="1"/>
    <col min="15068" max="15068" width="4.6640625" style="48" customWidth="1"/>
    <col min="15069" max="15069" width="1" style="48" customWidth="1"/>
    <col min="15070" max="15070" width="4.6640625" style="48" customWidth="1"/>
    <col min="15071" max="15071" width="2.5546875" style="48" customWidth="1"/>
    <col min="15072" max="15072" width="4.6640625" style="48" customWidth="1"/>
    <col min="15073" max="15073" width="1" style="48" customWidth="1"/>
    <col min="15074" max="15074" width="4.6640625" style="48" customWidth="1"/>
    <col min="15075" max="15075" width="2.5546875" style="48" customWidth="1"/>
    <col min="15076" max="15076" width="4.6640625" style="48" customWidth="1"/>
    <col min="15077" max="15077" width="1" style="48" customWidth="1"/>
    <col min="15078" max="15078" width="4.6640625" style="48" customWidth="1"/>
    <col min="15079" max="15079" width="2.5546875" style="48" customWidth="1"/>
    <col min="15080" max="15080" width="4.6640625" style="48" customWidth="1"/>
    <col min="15081" max="15081" width="1.109375" style="48" customWidth="1"/>
    <col min="15082" max="15082" width="4.6640625" style="48" customWidth="1"/>
    <col min="15083" max="15083" width="2.5546875" style="48" customWidth="1"/>
    <col min="15084" max="15084" width="4.6640625" style="48" customWidth="1"/>
    <col min="15085" max="15085" width="1.109375" style="48" customWidth="1"/>
    <col min="15086" max="15086" width="4.6640625" style="48" customWidth="1"/>
    <col min="15087" max="15087" width="2.5546875" style="48" customWidth="1"/>
    <col min="15088" max="15088" width="4.6640625" style="48" customWidth="1"/>
    <col min="15089" max="15089" width="1" style="48" customWidth="1"/>
    <col min="15090" max="15090" width="4.6640625" style="48" customWidth="1"/>
    <col min="15091" max="15091" width="2.5546875" style="48" customWidth="1"/>
    <col min="15092" max="15092" width="4.6640625" style="48" customWidth="1"/>
    <col min="15093" max="15093" width="1" style="48" customWidth="1"/>
    <col min="15094" max="15094" width="4.6640625" style="48" customWidth="1"/>
    <col min="15095" max="15095" width="2.5546875" style="48" customWidth="1"/>
    <col min="15096" max="15096" width="4.6640625" style="48" customWidth="1"/>
    <col min="15097" max="15097" width="1" style="48" customWidth="1"/>
    <col min="15098" max="15098" width="4.5546875" style="48" customWidth="1"/>
    <col min="15099" max="15099" width="2.5546875" style="48" customWidth="1"/>
    <col min="15100" max="15100" width="4.88671875" style="48" customWidth="1"/>
    <col min="15101" max="15316" width="9.109375" style="48"/>
    <col min="15317" max="15317" width="1.44140625" style="48" customWidth="1"/>
    <col min="15318" max="15318" width="11.5546875" style="48" customWidth="1"/>
    <col min="15319" max="15321" width="0" style="48" hidden="1" customWidth="1"/>
    <col min="15322" max="15322" width="4.6640625" style="48" customWidth="1"/>
    <col min="15323" max="15323" width="2.5546875" style="48" customWidth="1"/>
    <col min="15324" max="15324" width="4.6640625" style="48" customWidth="1"/>
    <col min="15325" max="15325" width="1" style="48" customWidth="1"/>
    <col min="15326" max="15326" width="4.6640625" style="48" customWidth="1"/>
    <col min="15327" max="15327" width="2.5546875" style="48" customWidth="1"/>
    <col min="15328" max="15328" width="4.6640625" style="48" customWidth="1"/>
    <col min="15329" max="15329" width="1" style="48" customWidth="1"/>
    <col min="15330" max="15330" width="4.6640625" style="48" customWidth="1"/>
    <col min="15331" max="15331" width="2.5546875" style="48" customWidth="1"/>
    <col min="15332" max="15332" width="4.6640625" style="48" customWidth="1"/>
    <col min="15333" max="15333" width="1" style="48" customWidth="1"/>
    <col min="15334" max="15334" width="4.6640625" style="48" customWidth="1"/>
    <col min="15335" max="15335" width="2.5546875" style="48" customWidth="1"/>
    <col min="15336" max="15336" width="4.6640625" style="48" customWidth="1"/>
    <col min="15337" max="15337" width="1.109375" style="48" customWidth="1"/>
    <col min="15338" max="15338" width="4.6640625" style="48" customWidth="1"/>
    <col min="15339" max="15339" width="2.5546875" style="48" customWidth="1"/>
    <col min="15340" max="15340" width="4.6640625" style="48" customWidth="1"/>
    <col min="15341" max="15341" width="1.109375" style="48" customWidth="1"/>
    <col min="15342" max="15342" width="4.6640625" style="48" customWidth="1"/>
    <col min="15343" max="15343" width="2.5546875" style="48" customWidth="1"/>
    <col min="15344" max="15344" width="4.6640625" style="48" customWidth="1"/>
    <col min="15345" max="15345" width="1" style="48" customWidth="1"/>
    <col min="15346" max="15346" width="4.6640625" style="48" customWidth="1"/>
    <col min="15347" max="15347" width="2.5546875" style="48" customWidth="1"/>
    <col min="15348" max="15348" width="4.6640625" style="48" customWidth="1"/>
    <col min="15349" max="15349" width="1" style="48" customWidth="1"/>
    <col min="15350" max="15350" width="4.6640625" style="48" customWidth="1"/>
    <col min="15351" max="15351" width="2.5546875" style="48" customWidth="1"/>
    <col min="15352" max="15352" width="4.6640625" style="48" customWidth="1"/>
    <col min="15353" max="15353" width="1" style="48" customWidth="1"/>
    <col min="15354" max="15354" width="4.5546875" style="48" customWidth="1"/>
    <col min="15355" max="15355" width="2.5546875" style="48" customWidth="1"/>
    <col min="15356" max="15356" width="4.88671875" style="48" customWidth="1"/>
    <col min="15357" max="15572" width="9.109375" style="48"/>
    <col min="15573" max="15573" width="1.44140625" style="48" customWidth="1"/>
    <col min="15574" max="15574" width="11.5546875" style="48" customWidth="1"/>
    <col min="15575" max="15577" width="0" style="48" hidden="1" customWidth="1"/>
    <col min="15578" max="15578" width="4.6640625" style="48" customWidth="1"/>
    <col min="15579" max="15579" width="2.5546875" style="48" customWidth="1"/>
    <col min="15580" max="15580" width="4.6640625" style="48" customWidth="1"/>
    <col min="15581" max="15581" width="1" style="48" customWidth="1"/>
    <col min="15582" max="15582" width="4.6640625" style="48" customWidth="1"/>
    <col min="15583" max="15583" width="2.5546875" style="48" customWidth="1"/>
    <col min="15584" max="15584" width="4.6640625" style="48" customWidth="1"/>
    <col min="15585" max="15585" width="1" style="48" customWidth="1"/>
    <col min="15586" max="15586" width="4.6640625" style="48" customWidth="1"/>
    <col min="15587" max="15587" width="2.5546875" style="48" customWidth="1"/>
    <col min="15588" max="15588" width="4.6640625" style="48" customWidth="1"/>
    <col min="15589" max="15589" width="1" style="48" customWidth="1"/>
    <col min="15590" max="15590" width="4.6640625" style="48" customWidth="1"/>
    <col min="15591" max="15591" width="2.5546875" style="48" customWidth="1"/>
    <col min="15592" max="15592" width="4.6640625" style="48" customWidth="1"/>
    <col min="15593" max="15593" width="1.109375" style="48" customWidth="1"/>
    <col min="15594" max="15594" width="4.6640625" style="48" customWidth="1"/>
    <col min="15595" max="15595" width="2.5546875" style="48" customWidth="1"/>
    <col min="15596" max="15596" width="4.6640625" style="48" customWidth="1"/>
    <col min="15597" max="15597" width="1.109375" style="48" customWidth="1"/>
    <col min="15598" max="15598" width="4.6640625" style="48" customWidth="1"/>
    <col min="15599" max="15599" width="2.5546875" style="48" customWidth="1"/>
    <col min="15600" max="15600" width="4.6640625" style="48" customWidth="1"/>
    <col min="15601" max="15601" width="1" style="48" customWidth="1"/>
    <col min="15602" max="15602" width="4.6640625" style="48" customWidth="1"/>
    <col min="15603" max="15603" width="2.5546875" style="48" customWidth="1"/>
    <col min="15604" max="15604" width="4.6640625" style="48" customWidth="1"/>
    <col min="15605" max="15605" width="1" style="48" customWidth="1"/>
    <col min="15606" max="15606" width="4.6640625" style="48" customWidth="1"/>
    <col min="15607" max="15607" width="2.5546875" style="48" customWidth="1"/>
    <col min="15608" max="15608" width="4.6640625" style="48" customWidth="1"/>
    <col min="15609" max="15609" width="1" style="48" customWidth="1"/>
    <col min="15610" max="15610" width="4.5546875" style="48" customWidth="1"/>
    <col min="15611" max="15611" width="2.5546875" style="48" customWidth="1"/>
    <col min="15612" max="15612" width="4.88671875" style="48" customWidth="1"/>
    <col min="15613" max="15828" width="9.109375" style="48"/>
    <col min="15829" max="15829" width="1.44140625" style="48" customWidth="1"/>
    <col min="15830" max="15830" width="11.5546875" style="48" customWidth="1"/>
    <col min="15831" max="15833" width="0" style="48" hidden="1" customWidth="1"/>
    <col min="15834" max="15834" width="4.6640625" style="48" customWidth="1"/>
    <col min="15835" max="15835" width="2.5546875" style="48" customWidth="1"/>
    <col min="15836" max="15836" width="4.6640625" style="48" customWidth="1"/>
    <col min="15837" max="15837" width="1" style="48" customWidth="1"/>
    <col min="15838" max="15838" width="4.6640625" style="48" customWidth="1"/>
    <col min="15839" max="15839" width="2.5546875" style="48" customWidth="1"/>
    <col min="15840" max="15840" width="4.6640625" style="48" customWidth="1"/>
    <col min="15841" max="15841" width="1" style="48" customWidth="1"/>
    <col min="15842" max="15842" width="4.6640625" style="48" customWidth="1"/>
    <col min="15843" max="15843" width="2.5546875" style="48" customWidth="1"/>
    <col min="15844" max="15844" width="4.6640625" style="48" customWidth="1"/>
    <col min="15845" max="15845" width="1" style="48" customWidth="1"/>
    <col min="15846" max="15846" width="4.6640625" style="48" customWidth="1"/>
    <col min="15847" max="15847" width="2.5546875" style="48" customWidth="1"/>
    <col min="15848" max="15848" width="4.6640625" style="48" customWidth="1"/>
    <col min="15849" max="15849" width="1.109375" style="48" customWidth="1"/>
    <col min="15850" max="15850" width="4.6640625" style="48" customWidth="1"/>
    <col min="15851" max="15851" width="2.5546875" style="48" customWidth="1"/>
    <col min="15852" max="15852" width="4.6640625" style="48" customWidth="1"/>
    <col min="15853" max="15853" width="1.109375" style="48" customWidth="1"/>
    <col min="15854" max="15854" width="4.6640625" style="48" customWidth="1"/>
    <col min="15855" max="15855" width="2.5546875" style="48" customWidth="1"/>
    <col min="15856" max="15856" width="4.6640625" style="48" customWidth="1"/>
    <col min="15857" max="15857" width="1" style="48" customWidth="1"/>
    <col min="15858" max="15858" width="4.6640625" style="48" customWidth="1"/>
    <col min="15859" max="15859" width="2.5546875" style="48" customWidth="1"/>
    <col min="15860" max="15860" width="4.6640625" style="48" customWidth="1"/>
    <col min="15861" max="15861" width="1" style="48" customWidth="1"/>
    <col min="15862" max="15862" width="4.6640625" style="48" customWidth="1"/>
    <col min="15863" max="15863" width="2.5546875" style="48" customWidth="1"/>
    <col min="15864" max="15864" width="4.6640625" style="48" customWidth="1"/>
    <col min="15865" max="15865" width="1" style="48" customWidth="1"/>
    <col min="15866" max="15866" width="4.5546875" style="48" customWidth="1"/>
    <col min="15867" max="15867" width="2.5546875" style="48" customWidth="1"/>
    <col min="15868" max="15868" width="4.88671875" style="48" customWidth="1"/>
    <col min="15869" max="16084" width="9.109375" style="48"/>
    <col min="16085" max="16085" width="1.44140625" style="48" customWidth="1"/>
    <col min="16086" max="16086" width="11.5546875" style="48" customWidth="1"/>
    <col min="16087" max="16089" width="0" style="48" hidden="1" customWidth="1"/>
    <col min="16090" max="16090" width="4.6640625" style="48" customWidth="1"/>
    <col min="16091" max="16091" width="2.5546875" style="48" customWidth="1"/>
    <col min="16092" max="16092" width="4.6640625" style="48" customWidth="1"/>
    <col min="16093" max="16093" width="1" style="48" customWidth="1"/>
    <col min="16094" max="16094" width="4.6640625" style="48" customWidth="1"/>
    <col min="16095" max="16095" width="2.5546875" style="48" customWidth="1"/>
    <col min="16096" max="16096" width="4.6640625" style="48" customWidth="1"/>
    <col min="16097" max="16097" width="1" style="48" customWidth="1"/>
    <col min="16098" max="16098" width="4.6640625" style="48" customWidth="1"/>
    <col min="16099" max="16099" width="2.5546875" style="48" customWidth="1"/>
    <col min="16100" max="16100" width="4.6640625" style="48" customWidth="1"/>
    <col min="16101" max="16101" width="1" style="48" customWidth="1"/>
    <col min="16102" max="16102" width="4.6640625" style="48" customWidth="1"/>
    <col min="16103" max="16103" width="2.5546875" style="48" customWidth="1"/>
    <col min="16104" max="16104" width="4.6640625" style="48" customWidth="1"/>
    <col min="16105" max="16105" width="1.109375" style="48" customWidth="1"/>
    <col min="16106" max="16106" width="4.6640625" style="48" customWidth="1"/>
    <col min="16107" max="16107" width="2.5546875" style="48" customWidth="1"/>
    <col min="16108" max="16108" width="4.6640625" style="48" customWidth="1"/>
    <col min="16109" max="16109" width="1.109375" style="48" customWidth="1"/>
    <col min="16110" max="16110" width="4.6640625" style="48" customWidth="1"/>
    <col min="16111" max="16111" width="2.5546875" style="48" customWidth="1"/>
    <col min="16112" max="16112" width="4.6640625" style="48" customWidth="1"/>
    <col min="16113" max="16113" width="1" style="48" customWidth="1"/>
    <col min="16114" max="16114" width="4.6640625" style="48" customWidth="1"/>
    <col min="16115" max="16115" width="2.5546875" style="48" customWidth="1"/>
    <col min="16116" max="16116" width="4.6640625" style="48" customWidth="1"/>
    <col min="16117" max="16117" width="1" style="48" customWidth="1"/>
    <col min="16118" max="16118" width="4.6640625" style="48" customWidth="1"/>
    <col min="16119" max="16119" width="2.5546875" style="48" customWidth="1"/>
    <col min="16120" max="16120" width="4.6640625" style="48" customWidth="1"/>
    <col min="16121" max="16121" width="1" style="48" customWidth="1"/>
    <col min="16122" max="16122" width="4.5546875" style="48" customWidth="1"/>
    <col min="16123" max="16123" width="2.5546875" style="48" customWidth="1"/>
    <col min="16124" max="16124" width="4.88671875" style="48" customWidth="1"/>
    <col min="16125" max="16384" width="9.109375" style="48"/>
  </cols>
  <sheetData>
    <row r="1" spans="1:40" ht="15.75" customHeight="1">
      <c r="A1" s="50" t="s">
        <v>391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L1" s="191" t="s">
        <v>249</v>
      </c>
      <c r="AM1" s="50"/>
      <c r="AN1" s="50"/>
    </row>
    <row r="2" spans="1:40" ht="13.8" thickBot="1">
      <c r="A2" s="112" t="s">
        <v>392</v>
      </c>
      <c r="B2" s="14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</row>
    <row r="3" spans="1:40" ht="27" customHeight="1">
      <c r="A3" s="275"/>
      <c r="B3" s="275"/>
      <c r="C3" s="76"/>
      <c r="D3" s="76"/>
      <c r="E3" s="76"/>
      <c r="F3" s="276" t="s">
        <v>223</v>
      </c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</row>
    <row r="4" spans="1:40" s="60" customFormat="1" ht="15" customHeight="1">
      <c r="A4" s="277" t="s">
        <v>126</v>
      </c>
      <c r="B4" s="277"/>
      <c r="C4" s="51"/>
      <c r="D4" s="51"/>
      <c r="E4" s="51"/>
      <c r="F4" s="278" t="s">
        <v>132</v>
      </c>
      <c r="G4" s="278"/>
      <c r="H4" s="278"/>
      <c r="I4" s="57"/>
      <c r="J4" s="278" t="s">
        <v>133</v>
      </c>
      <c r="K4" s="278"/>
      <c r="L4" s="278"/>
      <c r="M4" s="57"/>
      <c r="N4" s="278" t="s">
        <v>134</v>
      </c>
      <c r="O4" s="278"/>
      <c r="P4" s="278"/>
      <c r="Q4" s="57"/>
      <c r="R4" s="278" t="s">
        <v>135</v>
      </c>
      <c r="S4" s="278"/>
      <c r="T4" s="278"/>
      <c r="U4" s="132"/>
      <c r="V4" s="278" t="s">
        <v>136</v>
      </c>
      <c r="W4" s="278"/>
      <c r="X4" s="278"/>
      <c r="Y4" s="132"/>
      <c r="Z4" s="278" t="s">
        <v>137</v>
      </c>
      <c r="AA4" s="278"/>
      <c r="AB4" s="278"/>
      <c r="AC4" s="57"/>
      <c r="AD4" s="278" t="s">
        <v>138</v>
      </c>
      <c r="AE4" s="278"/>
      <c r="AF4" s="278"/>
      <c r="AG4" s="57"/>
      <c r="AH4" s="278" t="s">
        <v>139</v>
      </c>
      <c r="AI4" s="278"/>
      <c r="AJ4" s="278"/>
      <c r="AK4" s="132"/>
      <c r="AL4" s="278" t="s">
        <v>0</v>
      </c>
      <c r="AM4" s="278"/>
      <c r="AN4" s="278"/>
    </row>
    <row r="5" spans="1:40" s="60" customFormat="1" ht="13.5" customHeight="1" thickBot="1">
      <c r="A5" s="267" t="s">
        <v>218</v>
      </c>
      <c r="B5" s="267"/>
      <c r="C5" s="110"/>
      <c r="D5" s="110"/>
      <c r="E5" s="110"/>
      <c r="F5" s="111" t="s">
        <v>0</v>
      </c>
      <c r="G5" s="274" t="s">
        <v>140</v>
      </c>
      <c r="H5" s="274"/>
      <c r="I5" s="195"/>
      <c r="J5" s="111" t="s">
        <v>0</v>
      </c>
      <c r="K5" s="274" t="s">
        <v>140</v>
      </c>
      <c r="L5" s="274"/>
      <c r="M5" s="195"/>
      <c r="N5" s="111" t="s">
        <v>0</v>
      </c>
      <c r="O5" s="273" t="s">
        <v>140</v>
      </c>
      <c r="P5" s="273"/>
      <c r="Q5" s="194"/>
      <c r="R5" s="52" t="s">
        <v>0</v>
      </c>
      <c r="S5" s="273" t="s">
        <v>140</v>
      </c>
      <c r="T5" s="273"/>
      <c r="U5" s="194"/>
      <c r="V5" s="52" t="s">
        <v>0</v>
      </c>
      <c r="W5" s="273" t="s">
        <v>140</v>
      </c>
      <c r="X5" s="273"/>
      <c r="Y5" s="194"/>
      <c r="Z5" s="52" t="s">
        <v>0</v>
      </c>
      <c r="AA5" s="273" t="s">
        <v>140</v>
      </c>
      <c r="AB5" s="273"/>
      <c r="AC5" s="194"/>
      <c r="AD5" s="52" t="s">
        <v>0</v>
      </c>
      <c r="AE5" s="273" t="s">
        <v>140</v>
      </c>
      <c r="AF5" s="273"/>
      <c r="AG5" s="194"/>
      <c r="AH5" s="52" t="s">
        <v>0</v>
      </c>
      <c r="AI5" s="273" t="s">
        <v>140</v>
      </c>
      <c r="AJ5" s="273"/>
      <c r="AK5" s="194"/>
      <c r="AL5" s="52" t="s">
        <v>0</v>
      </c>
      <c r="AM5" s="273" t="s">
        <v>140</v>
      </c>
      <c r="AN5" s="273"/>
    </row>
    <row r="6" spans="1:40" s="60" customFormat="1" ht="10.5" hidden="1" customHeight="1" thickBot="1">
      <c r="A6" s="72"/>
      <c r="B6" s="72"/>
      <c r="C6" s="72"/>
      <c r="D6" s="72"/>
      <c r="E6" s="72"/>
      <c r="F6" s="53"/>
      <c r="G6" s="73"/>
      <c r="H6" s="73"/>
      <c r="I6" s="73"/>
      <c r="J6" s="53"/>
      <c r="K6" s="73"/>
      <c r="L6" s="73"/>
      <c r="M6" s="73"/>
      <c r="N6" s="53"/>
      <c r="O6" s="73"/>
      <c r="P6" s="73"/>
      <c r="Q6" s="73"/>
      <c r="R6" s="53"/>
      <c r="S6" s="73"/>
      <c r="T6" s="73"/>
      <c r="U6" s="73"/>
      <c r="V6" s="53"/>
      <c r="W6" s="73"/>
      <c r="X6" s="73"/>
      <c r="Y6" s="73"/>
      <c r="Z6" s="53"/>
      <c r="AA6" s="73"/>
      <c r="AB6" s="73"/>
      <c r="AC6" s="73"/>
      <c r="AD6" s="53"/>
      <c r="AE6" s="73"/>
      <c r="AF6" s="73"/>
      <c r="AG6" s="73"/>
      <c r="AH6" s="53"/>
      <c r="AI6" s="73"/>
      <c r="AJ6" s="73"/>
      <c r="AK6" s="73"/>
      <c r="AL6" s="53"/>
      <c r="AM6" s="73"/>
      <c r="AN6" s="73"/>
    </row>
    <row r="7" spans="1:40" s="60" customFormat="1" ht="10.5" hidden="1" customHeight="1">
      <c r="A7" s="72"/>
      <c r="B7" s="72"/>
      <c r="C7" s="72"/>
      <c r="D7" s="72"/>
      <c r="E7" s="72"/>
      <c r="F7" s="53"/>
      <c r="G7" s="73"/>
      <c r="H7" s="73"/>
      <c r="I7" s="73"/>
      <c r="J7" s="53"/>
      <c r="K7" s="73"/>
      <c r="L7" s="73"/>
      <c r="M7" s="73"/>
      <c r="N7" s="53"/>
      <c r="O7" s="73"/>
      <c r="P7" s="73"/>
      <c r="Q7" s="73"/>
      <c r="R7" s="53"/>
      <c r="S7" s="73"/>
      <c r="T7" s="73"/>
      <c r="U7" s="73"/>
      <c r="V7" s="53"/>
      <c r="W7" s="73"/>
      <c r="X7" s="73"/>
      <c r="Y7" s="73"/>
      <c r="Z7" s="53"/>
      <c r="AA7" s="73"/>
      <c r="AB7" s="73"/>
      <c r="AC7" s="73"/>
      <c r="AD7" s="53"/>
      <c r="AE7" s="73"/>
      <c r="AF7" s="73"/>
      <c r="AG7" s="73"/>
      <c r="AH7" s="53"/>
      <c r="AI7" s="73"/>
      <c r="AJ7" s="73"/>
      <c r="AK7" s="73"/>
      <c r="AL7" s="53"/>
      <c r="AM7" s="73"/>
      <c r="AN7" s="73"/>
    </row>
    <row r="8" spans="1:40" s="60" customFormat="1" ht="10.5" hidden="1" customHeight="1">
      <c r="A8" s="72"/>
      <c r="B8" s="72"/>
      <c r="C8" s="72"/>
      <c r="D8" s="72"/>
      <c r="E8" s="72"/>
      <c r="F8" s="53"/>
      <c r="G8" s="73"/>
      <c r="H8" s="73"/>
      <c r="I8" s="73"/>
      <c r="J8" s="53"/>
      <c r="K8" s="73"/>
      <c r="L8" s="73"/>
      <c r="M8" s="73"/>
      <c r="N8" s="53"/>
      <c r="O8" s="73"/>
      <c r="P8" s="73"/>
      <c r="Q8" s="73"/>
      <c r="R8" s="53"/>
      <c r="S8" s="73"/>
      <c r="T8" s="73"/>
      <c r="U8" s="73"/>
      <c r="V8" s="53"/>
      <c r="W8" s="73"/>
      <c r="X8" s="73"/>
      <c r="Y8" s="73"/>
      <c r="Z8" s="53"/>
      <c r="AA8" s="73"/>
      <c r="AB8" s="73"/>
      <c r="AC8" s="73"/>
      <c r="AD8" s="53"/>
      <c r="AE8" s="73"/>
      <c r="AF8" s="73"/>
      <c r="AG8" s="73"/>
      <c r="AH8" s="53"/>
      <c r="AI8" s="73"/>
      <c r="AJ8" s="73"/>
      <c r="AK8" s="73"/>
      <c r="AL8" s="53"/>
      <c r="AM8" s="73"/>
      <c r="AN8" s="73"/>
    </row>
    <row r="9" spans="1:40" s="60" customFormat="1" ht="10.5" customHeight="1">
      <c r="A9" s="270"/>
      <c r="B9" s="270"/>
      <c r="C9" s="51"/>
      <c r="D9" s="51"/>
      <c r="E9" s="51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</row>
    <row r="10" spans="1:40" s="60" customFormat="1" ht="10.5" hidden="1" customHeight="1">
      <c r="A10" s="51"/>
      <c r="B10" s="51"/>
      <c r="C10" s="51"/>
      <c r="D10" s="51"/>
      <c r="E10" s="51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</row>
    <row r="11" spans="1:40" s="60" customFormat="1" ht="12" customHeight="1">
      <c r="A11" s="270" t="s">
        <v>0</v>
      </c>
      <c r="B11" s="270"/>
      <c r="C11" s="51"/>
      <c r="D11" s="51"/>
      <c r="E11" s="51"/>
      <c r="F11" s="54"/>
      <c r="G11" s="53"/>
      <c r="H11" s="54"/>
      <c r="I11" s="53"/>
      <c r="J11" s="54"/>
      <c r="K11" s="73"/>
      <c r="L11" s="54"/>
      <c r="M11" s="53"/>
      <c r="N11" s="54"/>
      <c r="O11" s="73"/>
      <c r="P11" s="54"/>
      <c r="Q11" s="53"/>
      <c r="R11" s="54"/>
      <c r="S11" s="73"/>
      <c r="T11" s="54"/>
      <c r="U11" s="53"/>
      <c r="V11" s="54"/>
      <c r="W11" s="73"/>
      <c r="X11" s="54"/>
      <c r="Y11" s="53"/>
      <c r="Z11" s="54"/>
      <c r="AA11" s="73"/>
      <c r="AB11" s="54"/>
      <c r="AC11" s="53"/>
      <c r="AD11" s="54"/>
      <c r="AE11" s="73"/>
      <c r="AF11" s="54"/>
      <c r="AG11" s="53"/>
      <c r="AH11" s="54"/>
      <c r="AI11" s="73"/>
      <c r="AJ11" s="54"/>
      <c r="AK11" s="53"/>
      <c r="AL11" s="54"/>
      <c r="AM11" s="73"/>
      <c r="AN11" s="54"/>
    </row>
    <row r="12" spans="1:40" s="60" customFormat="1" ht="12" customHeight="1">
      <c r="A12" s="51"/>
      <c r="G12" s="53"/>
      <c r="H12" s="53"/>
      <c r="I12" s="53"/>
      <c r="J12" s="53"/>
      <c r="K12" s="73"/>
      <c r="L12" s="53"/>
      <c r="M12" s="53"/>
      <c r="N12" s="53"/>
      <c r="O12" s="73"/>
      <c r="P12" s="53"/>
      <c r="Q12" s="53"/>
      <c r="R12" s="53"/>
      <c r="S12" s="73"/>
      <c r="T12" s="53"/>
      <c r="U12" s="53"/>
      <c r="W12" s="73"/>
      <c r="X12" s="53"/>
      <c r="Y12" s="53"/>
      <c r="Z12" s="53"/>
      <c r="AA12" s="73"/>
      <c r="AB12" s="53"/>
      <c r="AC12" s="53"/>
      <c r="AD12" s="53"/>
      <c r="AE12" s="73"/>
      <c r="AF12" s="53"/>
      <c r="AG12" s="53"/>
      <c r="AH12" s="53"/>
      <c r="AI12" s="73"/>
      <c r="AJ12" s="53"/>
      <c r="AK12" s="53"/>
      <c r="AL12" s="53"/>
      <c r="AM12" s="73"/>
      <c r="AN12" s="53"/>
    </row>
    <row r="13" spans="1:40" s="60" customFormat="1" ht="12" customHeight="1">
      <c r="A13" s="272" t="s">
        <v>141</v>
      </c>
      <c r="B13" s="272"/>
      <c r="C13" s="55"/>
      <c r="D13" s="55"/>
      <c r="E13" s="55"/>
      <c r="G13" s="133"/>
      <c r="K13" s="170"/>
      <c r="O13" s="170"/>
      <c r="S13" s="170"/>
      <c r="U13" s="56"/>
      <c r="W13" s="170"/>
      <c r="AA13" s="170"/>
      <c r="AE13" s="170"/>
      <c r="AI13" s="170"/>
      <c r="AK13" s="56"/>
      <c r="AM13" s="170"/>
    </row>
    <row r="14" spans="1:40" s="60" customFormat="1" ht="12" customHeight="1">
      <c r="A14" s="270" t="s">
        <v>0</v>
      </c>
      <c r="B14" s="270"/>
      <c r="C14" s="51"/>
      <c r="D14" s="51"/>
      <c r="E14" s="51"/>
      <c r="F14" s="54"/>
      <c r="G14" s="53"/>
      <c r="H14" s="54"/>
      <c r="I14" s="134"/>
      <c r="J14" s="54"/>
      <c r="K14" s="73"/>
      <c r="L14" s="54"/>
      <c r="M14" s="134"/>
      <c r="N14" s="54"/>
      <c r="O14" s="73"/>
      <c r="P14" s="54"/>
      <c r="Q14" s="134"/>
      <c r="R14" s="54"/>
      <c r="S14" s="73"/>
      <c r="T14" s="54"/>
      <c r="U14" s="56"/>
      <c r="V14" s="54"/>
      <c r="W14" s="73"/>
      <c r="X14" s="54"/>
      <c r="Y14" s="134"/>
      <c r="Z14" s="54"/>
      <c r="AA14" s="73"/>
      <c r="AB14" s="54"/>
      <c r="AC14" s="134"/>
      <c r="AD14" s="54"/>
      <c r="AE14" s="73"/>
      <c r="AF14" s="54"/>
      <c r="AG14" s="134"/>
      <c r="AH14" s="54"/>
      <c r="AI14" s="73"/>
      <c r="AJ14" s="54"/>
      <c r="AK14" s="56"/>
      <c r="AL14" s="54"/>
      <c r="AM14" s="73"/>
      <c r="AN14" s="54"/>
    </row>
    <row r="15" spans="1:40" s="60" customFormat="1" ht="12" customHeight="1">
      <c r="A15" s="57"/>
      <c r="B15" s="58" t="s">
        <v>142</v>
      </c>
      <c r="C15" s="58"/>
      <c r="D15" s="58"/>
      <c r="E15" s="58"/>
      <c r="F15" s="56"/>
      <c r="G15" s="53"/>
      <c r="H15" s="56"/>
      <c r="I15" s="56"/>
      <c r="J15" s="56"/>
      <c r="K15" s="173"/>
      <c r="L15" s="56"/>
      <c r="M15" s="56"/>
      <c r="N15" s="56"/>
      <c r="O15" s="173"/>
      <c r="P15" s="56"/>
      <c r="Q15" s="56"/>
      <c r="R15" s="56"/>
      <c r="S15" s="173"/>
      <c r="T15" s="56"/>
      <c r="U15" s="59"/>
      <c r="V15" s="56"/>
      <c r="W15" s="173"/>
      <c r="X15" s="56"/>
      <c r="Y15" s="56"/>
      <c r="Z15" s="56"/>
      <c r="AA15" s="173"/>
      <c r="AB15" s="56"/>
      <c r="AC15" s="56"/>
      <c r="AD15" s="56"/>
      <c r="AE15" s="173"/>
      <c r="AF15" s="56"/>
      <c r="AG15" s="56"/>
      <c r="AH15" s="56"/>
      <c r="AI15" s="173"/>
      <c r="AJ15" s="56"/>
      <c r="AK15" s="59"/>
      <c r="AL15" s="56"/>
      <c r="AM15" s="173"/>
      <c r="AN15" s="56"/>
    </row>
    <row r="16" spans="1:40" s="60" customFormat="1" ht="12" customHeight="1">
      <c r="B16" s="58" t="s">
        <v>3</v>
      </c>
      <c r="C16" s="58"/>
      <c r="D16" s="58"/>
      <c r="E16" s="58"/>
      <c r="F16" s="61"/>
      <c r="G16" s="53"/>
      <c r="H16" s="61"/>
      <c r="J16" s="61"/>
      <c r="K16" s="73"/>
      <c r="L16" s="61"/>
      <c r="N16" s="61"/>
      <c r="O16" s="73"/>
      <c r="P16" s="61"/>
      <c r="R16" s="61"/>
      <c r="S16" s="73"/>
      <c r="T16" s="61"/>
      <c r="U16" s="59"/>
      <c r="V16" s="61"/>
      <c r="W16" s="73"/>
      <c r="X16" s="61"/>
      <c r="Z16" s="61"/>
      <c r="AA16" s="73"/>
      <c r="AB16" s="61"/>
      <c r="AD16" s="61"/>
      <c r="AE16" s="73"/>
      <c r="AF16" s="61"/>
      <c r="AH16" s="61"/>
      <c r="AI16" s="73"/>
      <c r="AJ16" s="61"/>
      <c r="AK16" s="59"/>
      <c r="AL16" s="61"/>
      <c r="AM16" s="73"/>
      <c r="AN16" s="61"/>
    </row>
    <row r="17" spans="1:42" s="60" customFormat="1" ht="12" customHeight="1">
      <c r="B17" s="58" t="s">
        <v>2</v>
      </c>
      <c r="C17" s="58"/>
      <c r="D17" s="58"/>
      <c r="E17" s="58"/>
      <c r="F17" s="61"/>
      <c r="G17" s="53"/>
      <c r="H17" s="61"/>
      <c r="J17" s="61"/>
      <c r="K17" s="73"/>
      <c r="L17" s="61"/>
      <c r="N17" s="61"/>
      <c r="O17" s="73"/>
      <c r="P17" s="61"/>
      <c r="R17" s="61"/>
      <c r="S17" s="73"/>
      <c r="T17" s="61"/>
      <c r="U17" s="59"/>
      <c r="V17" s="61"/>
      <c r="W17" s="73"/>
      <c r="X17" s="61"/>
      <c r="Z17" s="61"/>
      <c r="AA17" s="73"/>
      <c r="AB17" s="61"/>
      <c r="AD17" s="61"/>
      <c r="AE17" s="73"/>
      <c r="AF17" s="61"/>
      <c r="AH17" s="61"/>
      <c r="AI17" s="73"/>
      <c r="AJ17" s="61"/>
      <c r="AK17" s="59"/>
      <c r="AL17" s="61"/>
      <c r="AM17" s="73"/>
      <c r="AN17" s="61"/>
    </row>
    <row r="18" spans="1:42" s="60" customFormat="1" ht="12" customHeight="1">
      <c r="B18" s="58" t="s">
        <v>4</v>
      </c>
      <c r="C18" s="58"/>
      <c r="D18" s="58"/>
      <c r="E18" s="58"/>
      <c r="F18" s="61"/>
      <c r="G18" s="53"/>
      <c r="H18" s="61"/>
      <c r="J18" s="61"/>
      <c r="K18" s="73"/>
      <c r="L18" s="61"/>
      <c r="N18" s="61"/>
      <c r="O18" s="73"/>
      <c r="P18" s="61"/>
      <c r="R18" s="61"/>
      <c r="S18" s="73"/>
      <c r="T18" s="61"/>
      <c r="U18" s="59"/>
      <c r="V18" s="61"/>
      <c r="W18" s="73"/>
      <c r="X18" s="61"/>
      <c r="Z18" s="61"/>
      <c r="AA18" s="73"/>
      <c r="AB18" s="61"/>
      <c r="AD18" s="61"/>
      <c r="AE18" s="73"/>
      <c r="AF18" s="61"/>
      <c r="AH18" s="61"/>
      <c r="AI18" s="73"/>
      <c r="AJ18" s="61"/>
      <c r="AK18" s="59"/>
      <c r="AL18" s="61"/>
      <c r="AM18" s="73"/>
      <c r="AN18" s="61"/>
    </row>
    <row r="19" spans="1:42" s="65" customFormat="1" ht="10.199999999999999">
      <c r="B19" s="74" t="s">
        <v>5</v>
      </c>
      <c r="C19" s="74"/>
      <c r="D19" s="74"/>
      <c r="E19" s="74"/>
      <c r="F19" s="162"/>
      <c r="G19" s="53"/>
      <c r="H19" s="61"/>
      <c r="I19" s="60"/>
      <c r="J19" s="61"/>
      <c r="K19" s="73"/>
      <c r="L19" s="61"/>
      <c r="M19" s="60"/>
      <c r="N19" s="61"/>
      <c r="O19" s="73"/>
      <c r="P19" s="61"/>
      <c r="Q19" s="60"/>
      <c r="R19" s="61"/>
      <c r="S19" s="73"/>
      <c r="T19" s="61"/>
      <c r="U19" s="59"/>
      <c r="V19" s="61"/>
      <c r="W19" s="73"/>
      <c r="X19" s="61"/>
      <c r="Y19" s="60"/>
      <c r="Z19" s="61"/>
      <c r="AA19" s="73"/>
      <c r="AB19" s="61"/>
      <c r="AC19" s="60"/>
      <c r="AD19" s="61"/>
      <c r="AE19" s="73"/>
      <c r="AF19" s="61"/>
      <c r="AG19" s="60"/>
      <c r="AH19" s="61"/>
      <c r="AI19" s="73"/>
      <c r="AJ19" s="61"/>
      <c r="AK19" s="59"/>
      <c r="AL19" s="61"/>
      <c r="AM19" s="73"/>
      <c r="AN19" s="162"/>
    </row>
    <row r="20" spans="1:42" s="65" customFormat="1" ht="12.75" customHeight="1">
      <c r="B20" s="75" t="s">
        <v>250</v>
      </c>
      <c r="C20" s="74"/>
      <c r="D20" s="74"/>
      <c r="E20" s="74"/>
      <c r="F20" s="160"/>
      <c r="G20" s="73"/>
      <c r="H20" s="158"/>
      <c r="I20" s="60"/>
      <c r="J20" s="158"/>
      <c r="K20" s="73"/>
      <c r="L20" s="158"/>
      <c r="M20" s="60"/>
      <c r="N20" s="158"/>
      <c r="O20" s="73"/>
      <c r="P20" s="158"/>
      <c r="Q20" s="60"/>
      <c r="R20" s="158"/>
      <c r="S20" s="73"/>
      <c r="T20" s="158"/>
      <c r="U20" s="159"/>
      <c r="V20" s="158"/>
      <c r="W20" s="73"/>
      <c r="X20" s="158"/>
      <c r="Y20" s="60"/>
      <c r="Z20" s="158"/>
      <c r="AA20" s="73"/>
      <c r="AB20" s="158"/>
      <c r="AC20" s="60"/>
      <c r="AD20" s="158"/>
      <c r="AE20" s="73"/>
      <c r="AF20" s="158"/>
      <c r="AG20" s="60"/>
      <c r="AH20" s="158"/>
      <c r="AI20" s="73"/>
      <c r="AJ20" s="158"/>
      <c r="AK20" s="159"/>
      <c r="AL20" s="158"/>
      <c r="AM20" s="73"/>
      <c r="AN20" s="160"/>
      <c r="AP20" s="31"/>
    </row>
    <row r="21" spans="1:42" s="65" customFormat="1" ht="12.75" customHeight="1">
      <c r="B21" s="75" t="s">
        <v>7</v>
      </c>
      <c r="C21" s="74"/>
      <c r="D21" s="74"/>
      <c r="E21" s="74"/>
      <c r="F21" s="160"/>
      <c r="G21" s="73"/>
      <c r="H21" s="158"/>
      <c r="I21" s="60"/>
      <c r="J21" s="158"/>
      <c r="K21" s="73"/>
      <c r="L21" s="158"/>
      <c r="M21" s="60"/>
      <c r="N21" s="158"/>
      <c r="O21" s="73"/>
      <c r="P21" s="158"/>
      <c r="Q21" s="60"/>
      <c r="R21" s="158"/>
      <c r="S21" s="73"/>
      <c r="T21" s="158"/>
      <c r="U21" s="159"/>
      <c r="V21" s="158"/>
      <c r="W21" s="73"/>
      <c r="X21" s="158"/>
      <c r="Y21" s="60"/>
      <c r="Z21" s="158"/>
      <c r="AA21" s="73"/>
      <c r="AB21" s="158"/>
      <c r="AC21" s="60"/>
      <c r="AD21" s="158"/>
      <c r="AE21" s="73"/>
      <c r="AF21" s="158"/>
      <c r="AG21" s="60"/>
      <c r="AH21" s="158"/>
      <c r="AI21" s="73"/>
      <c r="AJ21" s="158"/>
      <c r="AK21" s="159"/>
      <c r="AL21" s="158"/>
      <c r="AM21" s="73"/>
      <c r="AN21" s="160"/>
      <c r="AP21" s="31"/>
    </row>
    <row r="22" spans="1:42" s="65" customFormat="1" ht="12.75" customHeight="1">
      <c r="B22" s="75" t="s">
        <v>308</v>
      </c>
      <c r="C22" s="74"/>
      <c r="D22" s="74"/>
      <c r="E22" s="74"/>
      <c r="F22" s="160"/>
      <c r="G22" s="73"/>
      <c r="H22" s="158"/>
      <c r="I22" s="60"/>
      <c r="J22" s="158"/>
      <c r="K22" s="73"/>
      <c r="L22" s="158"/>
      <c r="M22" s="60"/>
      <c r="N22" s="158"/>
      <c r="O22" s="73"/>
      <c r="P22" s="158"/>
      <c r="Q22" s="60"/>
      <c r="R22" s="158"/>
      <c r="S22" s="73"/>
      <c r="T22" s="158"/>
      <c r="U22" s="159"/>
      <c r="V22" s="158"/>
      <c r="W22" s="73"/>
      <c r="X22" s="158"/>
      <c r="Y22" s="60"/>
      <c r="Z22" s="158"/>
      <c r="AA22" s="73"/>
      <c r="AB22" s="158"/>
      <c r="AC22" s="60"/>
      <c r="AD22" s="158"/>
      <c r="AE22" s="73"/>
      <c r="AF22" s="158"/>
      <c r="AG22" s="60"/>
      <c r="AH22" s="158"/>
      <c r="AI22" s="73"/>
      <c r="AJ22" s="158"/>
      <c r="AK22" s="159"/>
      <c r="AL22" s="158"/>
      <c r="AM22" s="73"/>
      <c r="AN22" s="160"/>
      <c r="AP22" s="31"/>
    </row>
    <row r="23" spans="1:42" s="60" customFormat="1" ht="22.5" customHeight="1">
      <c r="B23" s="58" t="s">
        <v>253</v>
      </c>
      <c r="C23" s="58"/>
      <c r="D23" s="58"/>
      <c r="E23" s="58"/>
      <c r="F23" s="160"/>
      <c r="G23" s="181"/>
      <c r="H23" s="160"/>
      <c r="I23" s="182"/>
      <c r="J23" s="160"/>
      <c r="K23" s="181"/>
      <c r="L23" s="160"/>
      <c r="M23" s="182"/>
      <c r="N23" s="160"/>
      <c r="O23" s="181"/>
      <c r="P23" s="160"/>
      <c r="Q23" s="182"/>
      <c r="R23" s="160"/>
      <c r="S23" s="181"/>
      <c r="T23" s="160"/>
      <c r="U23" s="160"/>
      <c r="V23" s="160"/>
      <c r="W23" s="181"/>
      <c r="X23" s="160"/>
      <c r="Y23" s="182"/>
      <c r="Z23" s="160"/>
      <c r="AA23" s="181"/>
      <c r="AB23" s="160"/>
      <c r="AC23" s="182"/>
      <c r="AD23" s="160"/>
      <c r="AE23" s="181"/>
      <c r="AF23" s="160"/>
      <c r="AG23" s="182"/>
      <c r="AH23" s="160"/>
      <c r="AI23" s="181"/>
      <c r="AJ23" s="160"/>
      <c r="AK23" s="160"/>
      <c r="AL23" s="160"/>
      <c r="AM23" s="181"/>
      <c r="AN23" s="160"/>
      <c r="AP23" s="31"/>
    </row>
    <row r="24" spans="1:42" s="60" customFormat="1" ht="5.25" customHeight="1">
      <c r="A24" s="62"/>
      <c r="B24" s="62"/>
      <c r="C24" s="62"/>
      <c r="D24" s="62"/>
      <c r="E24" s="62"/>
      <c r="F24" s="62"/>
      <c r="G24" s="174"/>
      <c r="H24" s="62"/>
      <c r="I24" s="62"/>
      <c r="J24" s="62"/>
      <c r="K24" s="174"/>
      <c r="L24" s="62"/>
      <c r="M24" s="62"/>
      <c r="N24" s="62"/>
      <c r="O24" s="174"/>
      <c r="P24" s="62"/>
      <c r="Q24" s="62"/>
      <c r="R24" s="62"/>
      <c r="S24" s="174"/>
      <c r="T24" s="62"/>
      <c r="U24" s="62"/>
      <c r="V24" s="62"/>
      <c r="W24" s="174"/>
      <c r="X24" s="62"/>
      <c r="Y24" s="62"/>
      <c r="Z24" s="62"/>
      <c r="AA24" s="174"/>
      <c r="AB24" s="62"/>
      <c r="AC24" s="62"/>
      <c r="AD24" s="62"/>
      <c r="AE24" s="174"/>
      <c r="AF24" s="62"/>
      <c r="AG24" s="62"/>
      <c r="AH24" s="62"/>
      <c r="AI24" s="174"/>
      <c r="AJ24" s="62"/>
      <c r="AK24" s="62"/>
      <c r="AL24" s="62"/>
      <c r="AM24" s="174"/>
      <c r="AN24" s="62"/>
      <c r="AP24" s="31"/>
    </row>
    <row r="25" spans="1:42" s="60" customFormat="1" ht="12" customHeight="1">
      <c r="A25" s="58"/>
      <c r="B25" s="58"/>
      <c r="C25" s="58"/>
      <c r="D25" s="58"/>
      <c r="E25" s="58"/>
      <c r="F25" s="63"/>
      <c r="G25" s="173"/>
      <c r="K25" s="173"/>
      <c r="O25" s="173"/>
      <c r="S25" s="173"/>
      <c r="U25" s="56"/>
      <c r="V25" s="63"/>
      <c r="W25" s="173"/>
      <c r="AA25" s="173"/>
      <c r="AE25" s="173"/>
      <c r="AI25" s="173"/>
      <c r="AK25" s="56"/>
      <c r="AM25" s="173"/>
      <c r="AP25" s="31"/>
    </row>
    <row r="26" spans="1:42" s="60" customFormat="1" ht="12" customHeight="1">
      <c r="A26" s="180" t="s">
        <v>252</v>
      </c>
      <c r="B26" s="180"/>
      <c r="C26" s="55"/>
      <c r="D26" s="55"/>
      <c r="E26" s="55"/>
      <c r="G26" s="170"/>
      <c r="K26" s="170"/>
      <c r="O26" s="170"/>
      <c r="S26" s="170"/>
      <c r="U26" s="59"/>
      <c r="W26" s="170"/>
      <c r="AA26" s="170"/>
      <c r="AE26" s="170"/>
      <c r="AI26" s="170"/>
      <c r="AK26" s="59"/>
      <c r="AM26" s="170"/>
    </row>
    <row r="27" spans="1:42" s="60" customFormat="1" ht="12" customHeight="1">
      <c r="A27" s="270" t="s">
        <v>0</v>
      </c>
      <c r="B27" s="270"/>
      <c r="C27" s="51"/>
      <c r="D27" s="51"/>
      <c r="E27" s="51"/>
      <c r="F27" s="54"/>
      <c r="G27" s="175"/>
      <c r="H27" s="54"/>
      <c r="I27" s="169"/>
      <c r="J27" s="54"/>
      <c r="K27" s="175"/>
      <c r="L27" s="54"/>
      <c r="M27" s="169"/>
      <c r="N27" s="54"/>
      <c r="O27" s="175"/>
      <c r="P27" s="54"/>
      <c r="Q27" s="169"/>
      <c r="R27" s="54"/>
      <c r="S27" s="175"/>
      <c r="T27" s="54"/>
      <c r="U27" s="56"/>
      <c r="V27" s="54"/>
      <c r="W27" s="175"/>
      <c r="X27" s="54"/>
      <c r="Y27" s="169"/>
      <c r="Z27" s="54"/>
      <c r="AA27" s="175"/>
      <c r="AB27" s="54"/>
      <c r="AC27" s="169"/>
      <c r="AD27" s="54"/>
      <c r="AE27" s="175"/>
      <c r="AF27" s="54"/>
      <c r="AG27" s="169"/>
      <c r="AH27" s="54"/>
      <c r="AI27" s="175"/>
      <c r="AJ27" s="54"/>
      <c r="AK27" s="56"/>
      <c r="AL27" s="54"/>
      <c r="AM27" s="175"/>
      <c r="AN27" s="54"/>
    </row>
    <row r="28" spans="1:42" s="60" customFormat="1" ht="12" customHeight="1">
      <c r="A28" s="57"/>
      <c r="B28" s="58" t="s">
        <v>142</v>
      </c>
      <c r="C28" s="58"/>
      <c r="D28" s="58"/>
      <c r="E28" s="58"/>
      <c r="F28" s="56"/>
      <c r="G28" s="175"/>
      <c r="H28" s="56"/>
      <c r="I28" s="56"/>
      <c r="J28" s="56"/>
      <c r="K28" s="176"/>
      <c r="L28" s="56"/>
      <c r="M28" s="56"/>
      <c r="N28" s="56"/>
      <c r="O28" s="176"/>
      <c r="P28" s="56"/>
      <c r="Q28" s="56"/>
      <c r="R28" s="56"/>
      <c r="S28" s="176"/>
      <c r="T28" s="56"/>
      <c r="U28" s="59"/>
      <c r="V28" s="56"/>
      <c r="W28" s="176"/>
      <c r="X28" s="56"/>
      <c r="Y28" s="56"/>
      <c r="Z28" s="56"/>
      <c r="AA28" s="176"/>
      <c r="AB28" s="56"/>
      <c r="AC28" s="56"/>
      <c r="AD28" s="56"/>
      <c r="AE28" s="176"/>
      <c r="AF28" s="56"/>
      <c r="AG28" s="56"/>
      <c r="AH28" s="56"/>
      <c r="AI28" s="176"/>
      <c r="AJ28" s="56"/>
      <c r="AK28" s="59"/>
      <c r="AL28" s="56"/>
      <c r="AM28" s="176"/>
      <c r="AN28" s="56"/>
    </row>
    <row r="29" spans="1:42" s="60" customFormat="1" ht="12" customHeight="1">
      <c r="B29" s="58" t="s">
        <v>1</v>
      </c>
      <c r="C29" s="58"/>
      <c r="D29" s="58"/>
      <c r="E29" s="58"/>
      <c r="F29" s="61"/>
      <c r="G29" s="175"/>
      <c r="H29" s="61"/>
      <c r="I29" s="163"/>
      <c r="J29" s="61"/>
      <c r="K29" s="175"/>
      <c r="L29" s="61"/>
      <c r="M29" s="163"/>
      <c r="N29" s="61"/>
      <c r="O29" s="175"/>
      <c r="P29" s="61"/>
      <c r="Q29" s="163"/>
      <c r="R29" s="61"/>
      <c r="S29" s="175"/>
      <c r="T29" s="61"/>
      <c r="U29" s="59"/>
      <c r="V29" s="61"/>
      <c r="W29" s="175"/>
      <c r="X29" s="61"/>
      <c r="Y29" s="163"/>
      <c r="Z29" s="61"/>
      <c r="AA29" s="175"/>
      <c r="AB29" s="61"/>
      <c r="AC29" s="163"/>
      <c r="AD29" s="61"/>
      <c r="AE29" s="175"/>
      <c r="AF29" s="61"/>
      <c r="AG29" s="163"/>
      <c r="AH29" s="61"/>
      <c r="AI29" s="175"/>
      <c r="AJ29" s="61"/>
      <c r="AK29" s="59"/>
      <c r="AL29" s="61"/>
      <c r="AM29" s="175"/>
      <c r="AN29" s="61"/>
    </row>
    <row r="30" spans="1:42" s="60" customFormat="1" ht="12" customHeight="1">
      <c r="B30" s="58" t="s">
        <v>251</v>
      </c>
      <c r="C30" s="58"/>
      <c r="D30" s="58"/>
      <c r="E30" s="58"/>
      <c r="F30" s="61"/>
      <c r="G30" s="175"/>
      <c r="H30" s="61"/>
      <c r="I30" s="163"/>
      <c r="J30" s="61"/>
      <c r="K30" s="175"/>
      <c r="L30" s="61"/>
      <c r="M30" s="163"/>
      <c r="N30" s="61"/>
      <c r="O30" s="175"/>
      <c r="P30" s="61"/>
      <c r="Q30" s="163"/>
      <c r="R30" s="61"/>
      <c r="S30" s="175"/>
      <c r="T30" s="61"/>
      <c r="U30" s="59"/>
      <c r="V30" s="61"/>
      <c r="W30" s="175"/>
      <c r="X30" s="61"/>
      <c r="Y30" s="163"/>
      <c r="Z30" s="61"/>
      <c r="AA30" s="175"/>
      <c r="AB30" s="61"/>
      <c r="AC30" s="163"/>
      <c r="AD30" s="61"/>
      <c r="AE30" s="175"/>
      <c r="AF30" s="61"/>
      <c r="AG30" s="163"/>
      <c r="AH30" s="61"/>
      <c r="AI30" s="175"/>
      <c r="AJ30" s="61"/>
      <c r="AK30" s="59"/>
      <c r="AL30" s="61"/>
      <c r="AM30" s="175"/>
      <c r="AN30" s="61"/>
    </row>
    <row r="31" spans="1:42" s="60" customFormat="1" ht="12" customHeight="1">
      <c r="B31" s="58" t="s">
        <v>297</v>
      </c>
      <c r="C31" s="58"/>
      <c r="D31" s="58"/>
      <c r="E31" s="58"/>
      <c r="F31" s="61"/>
      <c r="G31" s="175"/>
      <c r="H31" s="61"/>
      <c r="I31" s="163"/>
      <c r="J31" s="61"/>
      <c r="K31" s="175"/>
      <c r="L31" s="61"/>
      <c r="M31" s="163"/>
      <c r="N31" s="61"/>
      <c r="O31" s="175"/>
      <c r="P31" s="61"/>
      <c r="Q31" s="163"/>
      <c r="R31" s="61"/>
      <c r="S31" s="175"/>
      <c r="T31" s="61"/>
      <c r="U31" s="59"/>
      <c r="V31" s="61"/>
      <c r="W31" s="175"/>
      <c r="X31" s="61"/>
      <c r="Y31" s="163"/>
      <c r="Z31" s="61"/>
      <c r="AA31" s="175"/>
      <c r="AB31" s="61"/>
      <c r="AC31" s="163"/>
      <c r="AD31" s="61"/>
      <c r="AE31" s="175"/>
      <c r="AF31" s="61"/>
      <c r="AG31" s="163"/>
      <c r="AH31" s="61"/>
      <c r="AI31" s="175"/>
      <c r="AJ31" s="61"/>
      <c r="AK31" s="59"/>
      <c r="AL31" s="61"/>
      <c r="AM31" s="175"/>
      <c r="AN31" s="61"/>
    </row>
    <row r="32" spans="1:42" s="60" customFormat="1" ht="12" customHeight="1">
      <c r="B32" s="58" t="s">
        <v>11</v>
      </c>
      <c r="C32" s="58"/>
      <c r="D32" s="58"/>
      <c r="E32" s="58"/>
      <c r="F32" s="61"/>
      <c r="G32" s="175"/>
      <c r="H32" s="61"/>
      <c r="I32" s="163"/>
      <c r="J32" s="61"/>
      <c r="K32" s="175"/>
      <c r="L32" s="61"/>
      <c r="M32" s="163"/>
      <c r="N32" s="61"/>
      <c r="O32" s="175"/>
      <c r="P32" s="61"/>
      <c r="Q32" s="163"/>
      <c r="R32" s="61"/>
      <c r="S32" s="175"/>
      <c r="T32" s="61"/>
      <c r="U32" s="59"/>
      <c r="V32" s="61"/>
      <c r="W32" s="175"/>
      <c r="X32" s="61"/>
      <c r="Y32" s="163"/>
      <c r="Z32" s="61"/>
      <c r="AA32" s="175"/>
      <c r="AB32" s="61"/>
      <c r="AC32" s="163"/>
      <c r="AD32" s="61"/>
      <c r="AE32" s="175"/>
      <c r="AF32" s="61"/>
      <c r="AG32" s="163"/>
      <c r="AH32" s="61"/>
      <c r="AI32" s="175"/>
      <c r="AJ32" s="61"/>
      <c r="AK32" s="59"/>
      <c r="AL32" s="61"/>
      <c r="AM32" s="175"/>
      <c r="AN32" s="61"/>
    </row>
    <row r="33" spans="1:40" s="60" customFormat="1" ht="5.25" customHeight="1">
      <c r="A33" s="62"/>
      <c r="B33" s="62"/>
      <c r="C33" s="62"/>
      <c r="D33" s="62"/>
      <c r="E33" s="62"/>
      <c r="F33" s="62"/>
      <c r="G33" s="174"/>
      <c r="H33" s="62"/>
      <c r="I33" s="62"/>
      <c r="J33" s="62"/>
      <c r="K33" s="174"/>
      <c r="L33" s="62"/>
      <c r="M33" s="62"/>
      <c r="N33" s="62"/>
      <c r="O33" s="174"/>
      <c r="P33" s="62"/>
      <c r="Q33" s="62"/>
      <c r="R33" s="62"/>
      <c r="S33" s="174"/>
      <c r="T33" s="62"/>
      <c r="U33" s="62"/>
      <c r="V33" s="62"/>
      <c r="W33" s="174"/>
      <c r="X33" s="62"/>
      <c r="Y33" s="62"/>
      <c r="Z33" s="62"/>
      <c r="AA33" s="174"/>
      <c r="AB33" s="62"/>
      <c r="AC33" s="62"/>
      <c r="AD33" s="62"/>
      <c r="AE33" s="174"/>
      <c r="AF33" s="62"/>
      <c r="AG33" s="62"/>
      <c r="AH33" s="62"/>
      <c r="AI33" s="174"/>
      <c r="AJ33" s="62"/>
      <c r="AK33" s="62"/>
      <c r="AL33" s="62"/>
      <c r="AM33" s="174"/>
      <c r="AN33" s="62"/>
    </row>
    <row r="34" spans="1:40" s="60" customFormat="1" ht="10.5" customHeight="1">
      <c r="A34" s="58"/>
      <c r="B34" s="58"/>
      <c r="C34" s="58"/>
      <c r="D34" s="58"/>
      <c r="E34" s="58"/>
      <c r="G34" s="64"/>
      <c r="K34" s="173"/>
      <c r="O34" s="173"/>
      <c r="S34" s="173"/>
      <c r="U34" s="59"/>
      <c r="W34" s="173"/>
      <c r="AA34" s="173"/>
      <c r="AE34" s="173"/>
      <c r="AI34" s="173"/>
      <c r="AK34" s="59"/>
      <c r="AM34" s="173"/>
    </row>
    <row r="35" spans="1:40" ht="11.25" customHeight="1">
      <c r="A35" s="180" t="s">
        <v>143</v>
      </c>
      <c r="B35" s="180"/>
      <c r="C35" s="180"/>
      <c r="D35" s="180"/>
      <c r="E35" s="180"/>
      <c r="F35" s="180"/>
      <c r="G35" s="180"/>
      <c r="H35" s="180"/>
      <c r="I35" s="64"/>
      <c r="J35" s="64"/>
      <c r="K35" s="173"/>
      <c r="L35" s="64"/>
      <c r="M35" s="64"/>
      <c r="N35" s="64"/>
      <c r="O35" s="173"/>
      <c r="P35" s="64"/>
      <c r="Q35" s="64"/>
      <c r="R35" s="64"/>
      <c r="S35" s="173"/>
      <c r="T35" s="64"/>
      <c r="U35" s="65"/>
      <c r="V35" s="55"/>
      <c r="W35" s="173"/>
      <c r="X35" s="55"/>
      <c r="Y35" s="55"/>
      <c r="Z35" s="64"/>
      <c r="AA35" s="173"/>
      <c r="AB35" s="64"/>
      <c r="AC35" s="64"/>
      <c r="AD35" s="64"/>
      <c r="AE35" s="173"/>
      <c r="AF35" s="64"/>
      <c r="AG35" s="64"/>
      <c r="AH35" s="64"/>
      <c r="AI35" s="173"/>
      <c r="AJ35" s="64"/>
      <c r="AK35" s="65"/>
      <c r="AL35" s="64"/>
      <c r="AM35" s="173"/>
      <c r="AN35" s="64"/>
    </row>
    <row r="36" spans="1:40" s="50" customFormat="1" ht="12" customHeight="1">
      <c r="A36" s="270" t="s">
        <v>0</v>
      </c>
      <c r="B36" s="270"/>
      <c r="C36" s="51"/>
      <c r="D36" s="51"/>
      <c r="E36" s="51"/>
      <c r="F36" s="54"/>
      <c r="G36" s="54"/>
      <c r="H36" s="54"/>
      <c r="I36" s="165"/>
      <c r="J36" s="54"/>
      <c r="K36" s="177"/>
      <c r="L36" s="54"/>
      <c r="M36" s="165"/>
      <c r="N36" s="54"/>
      <c r="O36" s="177"/>
      <c r="P36" s="54"/>
      <c r="Q36" s="165"/>
      <c r="R36" s="54"/>
      <c r="S36" s="177"/>
      <c r="T36" s="54"/>
      <c r="U36" s="56"/>
      <c r="V36" s="54"/>
      <c r="W36" s="177"/>
      <c r="X36" s="54"/>
      <c r="Y36" s="165"/>
      <c r="Z36" s="54"/>
      <c r="AA36" s="177"/>
      <c r="AB36" s="54"/>
      <c r="AC36" s="165"/>
      <c r="AD36" s="54"/>
      <c r="AE36" s="177"/>
      <c r="AF36" s="54"/>
      <c r="AG36" s="165"/>
      <c r="AH36" s="54"/>
      <c r="AI36" s="177"/>
      <c r="AJ36" s="54"/>
      <c r="AK36" s="56"/>
      <c r="AL36" s="54"/>
      <c r="AM36" s="177"/>
      <c r="AN36" s="54"/>
    </row>
    <row r="37" spans="1:40" ht="11.25" customHeight="1">
      <c r="A37" s="55"/>
      <c r="B37" s="58" t="s">
        <v>142</v>
      </c>
      <c r="C37" s="55"/>
      <c r="D37" s="55"/>
      <c r="E37" s="55"/>
      <c r="F37" s="55"/>
      <c r="G37" s="55"/>
      <c r="H37" s="55"/>
      <c r="I37" s="64"/>
      <c r="J37" s="64"/>
      <c r="K37" s="173"/>
      <c r="L37" s="64"/>
      <c r="M37" s="64"/>
      <c r="N37" s="64"/>
      <c r="O37" s="173"/>
      <c r="P37" s="64"/>
      <c r="Q37" s="64"/>
      <c r="R37" s="64"/>
      <c r="S37" s="173"/>
      <c r="T37" s="64"/>
      <c r="U37" s="65"/>
      <c r="V37" s="55"/>
      <c r="W37" s="173"/>
      <c r="X37" s="55"/>
      <c r="Y37" s="55"/>
      <c r="Z37" s="64"/>
      <c r="AA37" s="173"/>
      <c r="AB37" s="64"/>
      <c r="AC37" s="64"/>
      <c r="AD37" s="64"/>
      <c r="AE37" s="173"/>
      <c r="AF37" s="64"/>
      <c r="AG37" s="64"/>
      <c r="AH37" s="64"/>
      <c r="AI37" s="173"/>
      <c r="AJ37" s="64"/>
      <c r="AK37" s="65"/>
      <c r="AL37" s="64"/>
      <c r="AM37" s="173"/>
      <c r="AN37" s="64"/>
    </row>
    <row r="38" spans="1:40">
      <c r="A38" s="55"/>
      <c r="B38" s="58" t="s">
        <v>226</v>
      </c>
      <c r="C38" s="55"/>
      <c r="D38" s="55"/>
      <c r="E38" s="55"/>
      <c r="F38" s="61"/>
      <c r="G38" s="61"/>
      <c r="H38" s="61"/>
      <c r="I38" s="167"/>
      <c r="J38" s="61"/>
      <c r="K38" s="175"/>
      <c r="L38" s="61"/>
      <c r="M38" s="167"/>
      <c r="N38" s="61"/>
      <c r="O38" s="175"/>
      <c r="P38" s="61"/>
      <c r="Q38" s="167"/>
      <c r="R38" s="61"/>
      <c r="S38" s="175"/>
      <c r="T38" s="61"/>
      <c r="U38" s="59"/>
      <c r="V38" s="61"/>
      <c r="W38" s="175"/>
      <c r="X38" s="61"/>
      <c r="Y38" s="167"/>
      <c r="Z38" s="61"/>
      <c r="AA38" s="175"/>
      <c r="AB38" s="61"/>
      <c r="AC38" s="167"/>
      <c r="AD38" s="61"/>
      <c r="AE38" s="175"/>
      <c r="AF38" s="61"/>
      <c r="AG38" s="167"/>
      <c r="AH38" s="61"/>
      <c r="AI38" s="175"/>
      <c r="AJ38" s="61"/>
      <c r="AK38" s="59"/>
      <c r="AL38" s="61"/>
      <c r="AM38" s="175"/>
      <c r="AN38" s="59"/>
    </row>
    <row r="39" spans="1:40">
      <c r="A39" s="55"/>
      <c r="B39" s="58" t="s">
        <v>13</v>
      </c>
      <c r="C39" s="55"/>
      <c r="D39" s="55"/>
      <c r="E39" s="55"/>
      <c r="F39" s="61"/>
      <c r="G39" s="61"/>
      <c r="H39" s="61"/>
      <c r="I39" s="167"/>
      <c r="J39" s="61"/>
      <c r="K39" s="175"/>
      <c r="L39" s="61"/>
      <c r="M39" s="167"/>
      <c r="N39" s="61"/>
      <c r="O39" s="175"/>
      <c r="P39" s="61"/>
      <c r="Q39" s="167"/>
      <c r="R39" s="61"/>
      <c r="S39" s="175"/>
      <c r="T39" s="61"/>
      <c r="U39" s="59"/>
      <c r="V39" s="61"/>
      <c r="W39" s="175"/>
      <c r="X39" s="61"/>
      <c r="Y39" s="167"/>
      <c r="Z39" s="61"/>
      <c r="AA39" s="175"/>
      <c r="AB39" s="61"/>
      <c r="AC39" s="167"/>
      <c r="AD39" s="61"/>
      <c r="AE39" s="175"/>
      <c r="AF39" s="61"/>
      <c r="AG39" s="167"/>
      <c r="AH39" s="61"/>
      <c r="AI39" s="175"/>
      <c r="AJ39" s="61"/>
      <c r="AK39" s="59"/>
      <c r="AL39" s="61"/>
      <c r="AM39" s="175"/>
      <c r="AN39" s="59"/>
    </row>
    <row r="40" spans="1:40">
      <c r="A40" s="55"/>
      <c r="B40" s="58" t="s">
        <v>14</v>
      </c>
      <c r="C40" s="55"/>
      <c r="D40" s="55"/>
      <c r="E40" s="55"/>
      <c r="F40" s="61"/>
      <c r="G40" s="61"/>
      <c r="H40" s="61"/>
      <c r="I40" s="167"/>
      <c r="J40" s="61"/>
      <c r="K40" s="175"/>
      <c r="L40" s="61"/>
      <c r="M40" s="167"/>
      <c r="N40" s="61"/>
      <c r="O40" s="175"/>
      <c r="P40" s="61"/>
      <c r="Q40" s="167"/>
      <c r="R40" s="61"/>
      <c r="S40" s="175"/>
      <c r="T40" s="61"/>
      <c r="U40" s="59"/>
      <c r="V40" s="61"/>
      <c r="W40" s="175"/>
      <c r="X40" s="61"/>
      <c r="Y40" s="167"/>
      <c r="Z40" s="61"/>
      <c r="AA40" s="175"/>
      <c r="AB40" s="61"/>
      <c r="AC40" s="167"/>
      <c r="AD40" s="61"/>
      <c r="AE40" s="175"/>
      <c r="AF40" s="61"/>
      <c r="AG40" s="167"/>
      <c r="AH40" s="61"/>
      <c r="AI40" s="175"/>
      <c r="AJ40" s="61"/>
      <c r="AK40" s="59"/>
      <c r="AL40" s="61"/>
      <c r="AM40" s="175"/>
      <c r="AN40" s="59"/>
    </row>
    <row r="41" spans="1:40">
      <c r="A41" s="55"/>
      <c r="B41" s="58" t="s">
        <v>17</v>
      </c>
      <c r="C41" s="55"/>
      <c r="D41" s="55"/>
      <c r="E41" s="55"/>
      <c r="F41" s="61"/>
      <c r="G41" s="61"/>
      <c r="H41" s="61"/>
      <c r="I41" s="167"/>
      <c r="J41" s="61"/>
      <c r="K41" s="175"/>
      <c r="L41" s="61"/>
      <c r="M41" s="167"/>
      <c r="N41" s="61"/>
      <c r="O41" s="175"/>
      <c r="P41" s="61"/>
      <c r="Q41" s="167"/>
      <c r="R41" s="61"/>
      <c r="S41" s="175"/>
      <c r="T41" s="61"/>
      <c r="U41" s="59"/>
      <c r="V41" s="61"/>
      <c r="W41" s="175"/>
      <c r="X41" s="61"/>
      <c r="Y41" s="167"/>
      <c r="Z41" s="61"/>
      <c r="AA41" s="175"/>
      <c r="AB41" s="61"/>
      <c r="AC41" s="167"/>
      <c r="AD41" s="61"/>
      <c r="AE41" s="175"/>
      <c r="AF41" s="61"/>
      <c r="AG41" s="167"/>
      <c r="AH41" s="61"/>
      <c r="AI41" s="175"/>
      <c r="AJ41" s="61"/>
      <c r="AK41" s="59"/>
      <c r="AL41" s="61"/>
      <c r="AM41" s="175"/>
      <c r="AN41" s="59"/>
    </row>
    <row r="42" spans="1:40" ht="3.75" customHeight="1" thickBot="1">
      <c r="A42" s="68"/>
      <c r="B42" s="68"/>
      <c r="C42" s="68"/>
      <c r="D42" s="68"/>
      <c r="E42" s="68"/>
      <c r="F42" s="68"/>
      <c r="G42" s="168"/>
      <c r="H42" s="68"/>
      <c r="I42" s="68"/>
      <c r="J42" s="68"/>
      <c r="K42" s="168"/>
      <c r="L42" s="68"/>
      <c r="M42" s="68"/>
      <c r="N42" s="68"/>
      <c r="O42" s="168"/>
      <c r="P42" s="68"/>
      <c r="Q42" s="68"/>
      <c r="R42" s="68"/>
      <c r="S42" s="168"/>
      <c r="T42" s="68"/>
      <c r="U42" s="68"/>
      <c r="V42" s="68"/>
      <c r="W42" s="168"/>
      <c r="X42" s="68"/>
      <c r="Y42" s="68"/>
      <c r="Z42" s="68"/>
      <c r="AA42" s="168"/>
      <c r="AB42" s="68"/>
      <c r="AC42" s="68"/>
      <c r="AD42" s="68"/>
      <c r="AE42" s="168"/>
      <c r="AF42" s="68"/>
      <c r="AG42" s="68"/>
      <c r="AH42" s="68"/>
      <c r="AI42" s="168"/>
      <c r="AJ42" s="68"/>
      <c r="AK42" s="68"/>
      <c r="AL42" s="68"/>
      <c r="AM42" s="168"/>
      <c r="AN42" s="68"/>
    </row>
    <row r="43" spans="1:40">
      <c r="A43" s="60" t="s">
        <v>255</v>
      </c>
      <c r="G43" s="178"/>
    </row>
    <row r="44" spans="1:40">
      <c r="A44" s="60" t="s">
        <v>256</v>
      </c>
      <c r="G44" s="178"/>
      <c r="R44" s="60" t="s">
        <v>260</v>
      </c>
    </row>
    <row r="45" spans="1:40">
      <c r="A45" s="60" t="s">
        <v>257</v>
      </c>
      <c r="G45" s="178"/>
      <c r="R45" s="60" t="s">
        <v>261</v>
      </c>
    </row>
    <row r="46" spans="1:40">
      <c r="A46" s="60" t="s">
        <v>258</v>
      </c>
      <c r="G46" s="178"/>
      <c r="R46" s="60" t="s">
        <v>262</v>
      </c>
    </row>
    <row r="47" spans="1:40">
      <c r="A47" s="60" t="s">
        <v>259</v>
      </c>
      <c r="G47" s="178"/>
      <c r="R47" s="60" t="s">
        <v>263</v>
      </c>
    </row>
    <row r="48" spans="1:40">
      <c r="A48" s="18" t="s">
        <v>309</v>
      </c>
    </row>
    <row r="49" ht="3.75" customHeight="1"/>
    <row r="50" ht="3.75" customHeight="1"/>
    <row r="51" ht="15.75" customHeight="1"/>
  </sheetData>
  <sheetProtection formatCells="0" formatColumns="0" formatRows="0"/>
  <mergeCells count="28">
    <mergeCell ref="A3:B3"/>
    <mergeCell ref="F3:AN3"/>
    <mergeCell ref="A4:B4"/>
    <mergeCell ref="F4:H4"/>
    <mergeCell ref="J4:L4"/>
    <mergeCell ref="N4:P4"/>
    <mergeCell ref="R4:T4"/>
    <mergeCell ref="V4:X4"/>
    <mergeCell ref="Z4:AB4"/>
    <mergeCell ref="AD4:AF4"/>
    <mergeCell ref="AH4:AJ4"/>
    <mergeCell ref="AL4:AN4"/>
    <mergeCell ref="AM5:AN5"/>
    <mergeCell ref="A5:B5"/>
    <mergeCell ref="G5:H5"/>
    <mergeCell ref="K5:L5"/>
    <mergeCell ref="O5:P5"/>
    <mergeCell ref="S5:T5"/>
    <mergeCell ref="W5:X5"/>
    <mergeCell ref="A36:B36"/>
    <mergeCell ref="AA5:AB5"/>
    <mergeCell ref="AE5:AF5"/>
    <mergeCell ref="AI5:AJ5"/>
    <mergeCell ref="A9:B9"/>
    <mergeCell ref="A11:B11"/>
    <mergeCell ref="A13:B13"/>
    <mergeCell ref="A27:B27"/>
    <mergeCell ref="A14:B14"/>
  </mergeCells>
  <hyperlinks>
    <hyperlink ref="AL1" location="'Innehåll_ Contents'!Utskriftsområde" display="Till tabellförteckning" xr:uid="{06897F45-6822-4C51-BEAD-3FCD4B316FEC}"/>
  </hyperlinks>
  <pageMargins left="0.42" right="0.28999999999999998" top="0.9" bottom="0.59" header="0.5" footer="0.5"/>
  <pageSetup paperSize="9" scale="8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1EAF-F1CA-45D6-96E2-C78E0514C61F}">
  <sheetPr>
    <tabColor rgb="FF00B0F0"/>
  </sheetPr>
  <dimension ref="A1:O104"/>
  <sheetViews>
    <sheetView zoomScaleNormal="100" workbookViewId="0"/>
  </sheetViews>
  <sheetFormatPr defaultRowHeight="13.2"/>
  <cols>
    <col min="1" max="1" width="1.44140625" style="48" customWidth="1"/>
    <col min="2" max="2" width="29.6640625" style="48" customWidth="1"/>
    <col min="3" max="3" width="11.5546875" style="48" hidden="1" customWidth="1"/>
    <col min="4" max="4" width="5.5546875" style="48" customWidth="1"/>
    <col min="5" max="5" width="0.88671875" style="48" customWidth="1"/>
    <col min="6" max="6" width="5.33203125" style="48" customWidth="1"/>
    <col min="7" max="13" width="5.6640625" style="48" bestFit="1" customWidth="1"/>
    <col min="14" max="14" width="6.5546875" style="48" customWidth="1"/>
    <col min="15" max="139" width="9.109375" style="48"/>
    <col min="140" max="140" width="1.44140625" style="48" customWidth="1"/>
    <col min="141" max="141" width="11.5546875" style="48" customWidth="1"/>
    <col min="142" max="144" width="0" style="48" hidden="1" customWidth="1"/>
    <col min="145" max="145" width="4.6640625" style="48" customWidth="1"/>
    <col min="146" max="146" width="2.5546875" style="48" customWidth="1"/>
    <col min="147" max="147" width="4.6640625" style="48" customWidth="1"/>
    <col min="148" max="148" width="1" style="48" customWidth="1"/>
    <col min="149" max="149" width="4.6640625" style="48" customWidth="1"/>
    <col min="150" max="150" width="2.5546875" style="48" customWidth="1"/>
    <col min="151" max="151" width="4.6640625" style="48" customWidth="1"/>
    <col min="152" max="152" width="1" style="48" customWidth="1"/>
    <col min="153" max="153" width="4.6640625" style="48" customWidth="1"/>
    <col min="154" max="154" width="2.5546875" style="48" customWidth="1"/>
    <col min="155" max="155" width="4.6640625" style="48" customWidth="1"/>
    <col min="156" max="156" width="1" style="48" customWidth="1"/>
    <col min="157" max="157" width="4.6640625" style="48" customWidth="1"/>
    <col min="158" max="158" width="2.5546875" style="48" customWidth="1"/>
    <col min="159" max="159" width="4.6640625" style="48" customWidth="1"/>
    <col min="160" max="160" width="1.109375" style="48" customWidth="1"/>
    <col min="161" max="161" width="4.6640625" style="48" customWidth="1"/>
    <col min="162" max="162" width="2.5546875" style="48" customWidth="1"/>
    <col min="163" max="163" width="4.6640625" style="48" customWidth="1"/>
    <col min="164" max="164" width="1.109375" style="48" customWidth="1"/>
    <col min="165" max="165" width="4.6640625" style="48" customWidth="1"/>
    <col min="166" max="166" width="2.5546875" style="48" customWidth="1"/>
    <col min="167" max="167" width="4.6640625" style="48" customWidth="1"/>
    <col min="168" max="168" width="1" style="48" customWidth="1"/>
    <col min="169" max="169" width="4.6640625" style="48" customWidth="1"/>
    <col min="170" max="170" width="2.5546875" style="48" customWidth="1"/>
    <col min="171" max="171" width="4.6640625" style="48" customWidth="1"/>
    <col min="172" max="172" width="1" style="48" customWidth="1"/>
    <col min="173" max="173" width="4.6640625" style="48" customWidth="1"/>
    <col min="174" max="174" width="2.5546875" style="48" customWidth="1"/>
    <col min="175" max="175" width="4.6640625" style="48" customWidth="1"/>
    <col min="176" max="176" width="1" style="48" customWidth="1"/>
    <col min="177" max="177" width="4.5546875" style="48" customWidth="1"/>
    <col min="178" max="178" width="2.5546875" style="48" customWidth="1"/>
    <col min="179" max="179" width="4.88671875" style="48" customWidth="1"/>
    <col min="180" max="395" width="9.109375" style="48"/>
    <col min="396" max="396" width="1.44140625" style="48" customWidth="1"/>
    <col min="397" max="397" width="11.5546875" style="48" customWidth="1"/>
    <col min="398" max="400" width="0" style="48" hidden="1" customWidth="1"/>
    <col min="401" max="401" width="4.6640625" style="48" customWidth="1"/>
    <col min="402" max="402" width="2.5546875" style="48" customWidth="1"/>
    <col min="403" max="403" width="4.6640625" style="48" customWidth="1"/>
    <col min="404" max="404" width="1" style="48" customWidth="1"/>
    <col min="405" max="405" width="4.6640625" style="48" customWidth="1"/>
    <col min="406" max="406" width="2.5546875" style="48" customWidth="1"/>
    <col min="407" max="407" width="4.6640625" style="48" customWidth="1"/>
    <col min="408" max="408" width="1" style="48" customWidth="1"/>
    <col min="409" max="409" width="4.6640625" style="48" customWidth="1"/>
    <col min="410" max="410" width="2.5546875" style="48" customWidth="1"/>
    <col min="411" max="411" width="4.6640625" style="48" customWidth="1"/>
    <col min="412" max="412" width="1" style="48" customWidth="1"/>
    <col min="413" max="413" width="4.6640625" style="48" customWidth="1"/>
    <col min="414" max="414" width="2.5546875" style="48" customWidth="1"/>
    <col min="415" max="415" width="4.6640625" style="48" customWidth="1"/>
    <col min="416" max="416" width="1.109375" style="48" customWidth="1"/>
    <col min="417" max="417" width="4.6640625" style="48" customWidth="1"/>
    <col min="418" max="418" width="2.5546875" style="48" customWidth="1"/>
    <col min="419" max="419" width="4.6640625" style="48" customWidth="1"/>
    <col min="420" max="420" width="1.109375" style="48" customWidth="1"/>
    <col min="421" max="421" width="4.6640625" style="48" customWidth="1"/>
    <col min="422" max="422" width="2.5546875" style="48" customWidth="1"/>
    <col min="423" max="423" width="4.6640625" style="48" customWidth="1"/>
    <col min="424" max="424" width="1" style="48" customWidth="1"/>
    <col min="425" max="425" width="4.6640625" style="48" customWidth="1"/>
    <col min="426" max="426" width="2.5546875" style="48" customWidth="1"/>
    <col min="427" max="427" width="4.6640625" style="48" customWidth="1"/>
    <col min="428" max="428" width="1" style="48" customWidth="1"/>
    <col min="429" max="429" width="4.6640625" style="48" customWidth="1"/>
    <col min="430" max="430" width="2.5546875" style="48" customWidth="1"/>
    <col min="431" max="431" width="4.6640625" style="48" customWidth="1"/>
    <col min="432" max="432" width="1" style="48" customWidth="1"/>
    <col min="433" max="433" width="4.5546875" style="48" customWidth="1"/>
    <col min="434" max="434" width="2.5546875" style="48" customWidth="1"/>
    <col min="435" max="435" width="4.88671875" style="48" customWidth="1"/>
    <col min="436" max="651" width="9.109375" style="48"/>
    <col min="652" max="652" width="1.44140625" style="48" customWidth="1"/>
    <col min="653" max="653" width="11.5546875" style="48" customWidth="1"/>
    <col min="654" max="656" width="0" style="48" hidden="1" customWidth="1"/>
    <col min="657" max="657" width="4.6640625" style="48" customWidth="1"/>
    <col min="658" max="658" width="2.5546875" style="48" customWidth="1"/>
    <col min="659" max="659" width="4.6640625" style="48" customWidth="1"/>
    <col min="660" max="660" width="1" style="48" customWidth="1"/>
    <col min="661" max="661" width="4.6640625" style="48" customWidth="1"/>
    <col min="662" max="662" width="2.5546875" style="48" customWidth="1"/>
    <col min="663" max="663" width="4.6640625" style="48" customWidth="1"/>
    <col min="664" max="664" width="1" style="48" customWidth="1"/>
    <col min="665" max="665" width="4.6640625" style="48" customWidth="1"/>
    <col min="666" max="666" width="2.5546875" style="48" customWidth="1"/>
    <col min="667" max="667" width="4.6640625" style="48" customWidth="1"/>
    <col min="668" max="668" width="1" style="48" customWidth="1"/>
    <col min="669" max="669" width="4.6640625" style="48" customWidth="1"/>
    <col min="670" max="670" width="2.5546875" style="48" customWidth="1"/>
    <col min="671" max="671" width="4.6640625" style="48" customWidth="1"/>
    <col min="672" max="672" width="1.109375" style="48" customWidth="1"/>
    <col min="673" max="673" width="4.6640625" style="48" customWidth="1"/>
    <col min="674" max="674" width="2.5546875" style="48" customWidth="1"/>
    <col min="675" max="675" width="4.6640625" style="48" customWidth="1"/>
    <col min="676" max="676" width="1.109375" style="48" customWidth="1"/>
    <col min="677" max="677" width="4.6640625" style="48" customWidth="1"/>
    <col min="678" max="678" width="2.5546875" style="48" customWidth="1"/>
    <col min="679" max="679" width="4.6640625" style="48" customWidth="1"/>
    <col min="680" max="680" width="1" style="48" customWidth="1"/>
    <col min="681" max="681" width="4.6640625" style="48" customWidth="1"/>
    <col min="682" max="682" width="2.5546875" style="48" customWidth="1"/>
    <col min="683" max="683" width="4.6640625" style="48" customWidth="1"/>
    <col min="684" max="684" width="1" style="48" customWidth="1"/>
    <col min="685" max="685" width="4.6640625" style="48" customWidth="1"/>
    <col min="686" max="686" width="2.5546875" style="48" customWidth="1"/>
    <col min="687" max="687" width="4.6640625" style="48" customWidth="1"/>
    <col min="688" max="688" width="1" style="48" customWidth="1"/>
    <col min="689" max="689" width="4.5546875" style="48" customWidth="1"/>
    <col min="690" max="690" width="2.5546875" style="48" customWidth="1"/>
    <col min="691" max="691" width="4.88671875" style="48" customWidth="1"/>
    <col min="692" max="907" width="9.109375" style="48"/>
    <col min="908" max="908" width="1.44140625" style="48" customWidth="1"/>
    <col min="909" max="909" width="11.5546875" style="48" customWidth="1"/>
    <col min="910" max="912" width="0" style="48" hidden="1" customWidth="1"/>
    <col min="913" max="913" width="4.6640625" style="48" customWidth="1"/>
    <col min="914" max="914" width="2.5546875" style="48" customWidth="1"/>
    <col min="915" max="915" width="4.6640625" style="48" customWidth="1"/>
    <col min="916" max="916" width="1" style="48" customWidth="1"/>
    <col min="917" max="917" width="4.6640625" style="48" customWidth="1"/>
    <col min="918" max="918" width="2.5546875" style="48" customWidth="1"/>
    <col min="919" max="919" width="4.6640625" style="48" customWidth="1"/>
    <col min="920" max="920" width="1" style="48" customWidth="1"/>
    <col min="921" max="921" width="4.6640625" style="48" customWidth="1"/>
    <col min="922" max="922" width="2.5546875" style="48" customWidth="1"/>
    <col min="923" max="923" width="4.6640625" style="48" customWidth="1"/>
    <col min="924" max="924" width="1" style="48" customWidth="1"/>
    <col min="925" max="925" width="4.6640625" style="48" customWidth="1"/>
    <col min="926" max="926" width="2.5546875" style="48" customWidth="1"/>
    <col min="927" max="927" width="4.6640625" style="48" customWidth="1"/>
    <col min="928" max="928" width="1.109375" style="48" customWidth="1"/>
    <col min="929" max="929" width="4.6640625" style="48" customWidth="1"/>
    <col min="930" max="930" width="2.5546875" style="48" customWidth="1"/>
    <col min="931" max="931" width="4.6640625" style="48" customWidth="1"/>
    <col min="932" max="932" width="1.109375" style="48" customWidth="1"/>
    <col min="933" max="933" width="4.6640625" style="48" customWidth="1"/>
    <col min="934" max="934" width="2.5546875" style="48" customWidth="1"/>
    <col min="935" max="935" width="4.6640625" style="48" customWidth="1"/>
    <col min="936" max="936" width="1" style="48" customWidth="1"/>
    <col min="937" max="937" width="4.6640625" style="48" customWidth="1"/>
    <col min="938" max="938" width="2.5546875" style="48" customWidth="1"/>
    <col min="939" max="939" width="4.6640625" style="48" customWidth="1"/>
    <col min="940" max="940" width="1" style="48" customWidth="1"/>
    <col min="941" max="941" width="4.6640625" style="48" customWidth="1"/>
    <col min="942" max="942" width="2.5546875" style="48" customWidth="1"/>
    <col min="943" max="943" width="4.6640625" style="48" customWidth="1"/>
    <col min="944" max="944" width="1" style="48" customWidth="1"/>
    <col min="945" max="945" width="4.5546875" style="48" customWidth="1"/>
    <col min="946" max="946" width="2.5546875" style="48" customWidth="1"/>
    <col min="947" max="947" width="4.88671875" style="48" customWidth="1"/>
    <col min="948" max="1163" width="9.109375" style="48"/>
    <col min="1164" max="1164" width="1.44140625" style="48" customWidth="1"/>
    <col min="1165" max="1165" width="11.5546875" style="48" customWidth="1"/>
    <col min="1166" max="1168" width="0" style="48" hidden="1" customWidth="1"/>
    <col min="1169" max="1169" width="4.6640625" style="48" customWidth="1"/>
    <col min="1170" max="1170" width="2.5546875" style="48" customWidth="1"/>
    <col min="1171" max="1171" width="4.6640625" style="48" customWidth="1"/>
    <col min="1172" max="1172" width="1" style="48" customWidth="1"/>
    <col min="1173" max="1173" width="4.6640625" style="48" customWidth="1"/>
    <col min="1174" max="1174" width="2.5546875" style="48" customWidth="1"/>
    <col min="1175" max="1175" width="4.6640625" style="48" customWidth="1"/>
    <col min="1176" max="1176" width="1" style="48" customWidth="1"/>
    <col min="1177" max="1177" width="4.6640625" style="48" customWidth="1"/>
    <col min="1178" max="1178" width="2.5546875" style="48" customWidth="1"/>
    <col min="1179" max="1179" width="4.6640625" style="48" customWidth="1"/>
    <col min="1180" max="1180" width="1" style="48" customWidth="1"/>
    <col min="1181" max="1181" width="4.6640625" style="48" customWidth="1"/>
    <col min="1182" max="1182" width="2.5546875" style="48" customWidth="1"/>
    <col min="1183" max="1183" width="4.6640625" style="48" customWidth="1"/>
    <col min="1184" max="1184" width="1.109375" style="48" customWidth="1"/>
    <col min="1185" max="1185" width="4.6640625" style="48" customWidth="1"/>
    <col min="1186" max="1186" width="2.5546875" style="48" customWidth="1"/>
    <col min="1187" max="1187" width="4.6640625" style="48" customWidth="1"/>
    <col min="1188" max="1188" width="1.109375" style="48" customWidth="1"/>
    <col min="1189" max="1189" width="4.6640625" style="48" customWidth="1"/>
    <col min="1190" max="1190" width="2.5546875" style="48" customWidth="1"/>
    <col min="1191" max="1191" width="4.6640625" style="48" customWidth="1"/>
    <col min="1192" max="1192" width="1" style="48" customWidth="1"/>
    <col min="1193" max="1193" width="4.6640625" style="48" customWidth="1"/>
    <col min="1194" max="1194" width="2.5546875" style="48" customWidth="1"/>
    <col min="1195" max="1195" width="4.6640625" style="48" customWidth="1"/>
    <col min="1196" max="1196" width="1" style="48" customWidth="1"/>
    <col min="1197" max="1197" width="4.6640625" style="48" customWidth="1"/>
    <col min="1198" max="1198" width="2.5546875" style="48" customWidth="1"/>
    <col min="1199" max="1199" width="4.6640625" style="48" customWidth="1"/>
    <col min="1200" max="1200" width="1" style="48" customWidth="1"/>
    <col min="1201" max="1201" width="4.5546875" style="48" customWidth="1"/>
    <col min="1202" max="1202" width="2.5546875" style="48" customWidth="1"/>
    <col min="1203" max="1203" width="4.88671875" style="48" customWidth="1"/>
    <col min="1204" max="1419" width="9.109375" style="48"/>
    <col min="1420" max="1420" width="1.44140625" style="48" customWidth="1"/>
    <col min="1421" max="1421" width="11.5546875" style="48" customWidth="1"/>
    <col min="1422" max="1424" width="0" style="48" hidden="1" customWidth="1"/>
    <col min="1425" max="1425" width="4.6640625" style="48" customWidth="1"/>
    <col min="1426" max="1426" width="2.5546875" style="48" customWidth="1"/>
    <col min="1427" max="1427" width="4.6640625" style="48" customWidth="1"/>
    <col min="1428" max="1428" width="1" style="48" customWidth="1"/>
    <col min="1429" max="1429" width="4.6640625" style="48" customWidth="1"/>
    <col min="1430" max="1430" width="2.5546875" style="48" customWidth="1"/>
    <col min="1431" max="1431" width="4.6640625" style="48" customWidth="1"/>
    <col min="1432" max="1432" width="1" style="48" customWidth="1"/>
    <col min="1433" max="1433" width="4.6640625" style="48" customWidth="1"/>
    <col min="1434" max="1434" width="2.5546875" style="48" customWidth="1"/>
    <col min="1435" max="1435" width="4.6640625" style="48" customWidth="1"/>
    <col min="1436" max="1436" width="1" style="48" customWidth="1"/>
    <col min="1437" max="1437" width="4.6640625" style="48" customWidth="1"/>
    <col min="1438" max="1438" width="2.5546875" style="48" customWidth="1"/>
    <col min="1439" max="1439" width="4.6640625" style="48" customWidth="1"/>
    <col min="1440" max="1440" width="1.109375" style="48" customWidth="1"/>
    <col min="1441" max="1441" width="4.6640625" style="48" customWidth="1"/>
    <col min="1442" max="1442" width="2.5546875" style="48" customWidth="1"/>
    <col min="1443" max="1443" width="4.6640625" style="48" customWidth="1"/>
    <col min="1444" max="1444" width="1.109375" style="48" customWidth="1"/>
    <col min="1445" max="1445" width="4.6640625" style="48" customWidth="1"/>
    <col min="1446" max="1446" width="2.5546875" style="48" customWidth="1"/>
    <col min="1447" max="1447" width="4.6640625" style="48" customWidth="1"/>
    <col min="1448" max="1448" width="1" style="48" customWidth="1"/>
    <col min="1449" max="1449" width="4.6640625" style="48" customWidth="1"/>
    <col min="1450" max="1450" width="2.5546875" style="48" customWidth="1"/>
    <col min="1451" max="1451" width="4.6640625" style="48" customWidth="1"/>
    <col min="1452" max="1452" width="1" style="48" customWidth="1"/>
    <col min="1453" max="1453" width="4.6640625" style="48" customWidth="1"/>
    <col min="1454" max="1454" width="2.5546875" style="48" customWidth="1"/>
    <col min="1455" max="1455" width="4.6640625" style="48" customWidth="1"/>
    <col min="1456" max="1456" width="1" style="48" customWidth="1"/>
    <col min="1457" max="1457" width="4.5546875" style="48" customWidth="1"/>
    <col min="1458" max="1458" width="2.5546875" style="48" customWidth="1"/>
    <col min="1459" max="1459" width="4.88671875" style="48" customWidth="1"/>
    <col min="1460" max="1675" width="9.109375" style="48"/>
    <col min="1676" max="1676" width="1.44140625" style="48" customWidth="1"/>
    <col min="1677" max="1677" width="11.5546875" style="48" customWidth="1"/>
    <col min="1678" max="1680" width="0" style="48" hidden="1" customWidth="1"/>
    <col min="1681" max="1681" width="4.6640625" style="48" customWidth="1"/>
    <col min="1682" max="1682" width="2.5546875" style="48" customWidth="1"/>
    <col min="1683" max="1683" width="4.6640625" style="48" customWidth="1"/>
    <col min="1684" max="1684" width="1" style="48" customWidth="1"/>
    <col min="1685" max="1685" width="4.6640625" style="48" customWidth="1"/>
    <col min="1686" max="1686" width="2.5546875" style="48" customWidth="1"/>
    <col min="1687" max="1687" width="4.6640625" style="48" customWidth="1"/>
    <col min="1688" max="1688" width="1" style="48" customWidth="1"/>
    <col min="1689" max="1689" width="4.6640625" style="48" customWidth="1"/>
    <col min="1690" max="1690" width="2.5546875" style="48" customWidth="1"/>
    <col min="1691" max="1691" width="4.6640625" style="48" customWidth="1"/>
    <col min="1692" max="1692" width="1" style="48" customWidth="1"/>
    <col min="1693" max="1693" width="4.6640625" style="48" customWidth="1"/>
    <col min="1694" max="1694" width="2.5546875" style="48" customWidth="1"/>
    <col min="1695" max="1695" width="4.6640625" style="48" customWidth="1"/>
    <col min="1696" max="1696" width="1.109375" style="48" customWidth="1"/>
    <col min="1697" max="1697" width="4.6640625" style="48" customWidth="1"/>
    <col min="1698" max="1698" width="2.5546875" style="48" customWidth="1"/>
    <col min="1699" max="1699" width="4.6640625" style="48" customWidth="1"/>
    <col min="1700" max="1700" width="1.109375" style="48" customWidth="1"/>
    <col min="1701" max="1701" width="4.6640625" style="48" customWidth="1"/>
    <col min="1702" max="1702" width="2.5546875" style="48" customWidth="1"/>
    <col min="1703" max="1703" width="4.6640625" style="48" customWidth="1"/>
    <col min="1704" max="1704" width="1" style="48" customWidth="1"/>
    <col min="1705" max="1705" width="4.6640625" style="48" customWidth="1"/>
    <col min="1706" max="1706" width="2.5546875" style="48" customWidth="1"/>
    <col min="1707" max="1707" width="4.6640625" style="48" customWidth="1"/>
    <col min="1708" max="1708" width="1" style="48" customWidth="1"/>
    <col min="1709" max="1709" width="4.6640625" style="48" customWidth="1"/>
    <col min="1710" max="1710" width="2.5546875" style="48" customWidth="1"/>
    <col min="1711" max="1711" width="4.6640625" style="48" customWidth="1"/>
    <col min="1712" max="1712" width="1" style="48" customWidth="1"/>
    <col min="1713" max="1713" width="4.5546875" style="48" customWidth="1"/>
    <col min="1714" max="1714" width="2.5546875" style="48" customWidth="1"/>
    <col min="1715" max="1715" width="4.88671875" style="48" customWidth="1"/>
    <col min="1716" max="1931" width="9.109375" style="48"/>
    <col min="1932" max="1932" width="1.44140625" style="48" customWidth="1"/>
    <col min="1933" max="1933" width="11.5546875" style="48" customWidth="1"/>
    <col min="1934" max="1936" width="0" style="48" hidden="1" customWidth="1"/>
    <col min="1937" max="1937" width="4.6640625" style="48" customWidth="1"/>
    <col min="1938" max="1938" width="2.5546875" style="48" customWidth="1"/>
    <col min="1939" max="1939" width="4.6640625" style="48" customWidth="1"/>
    <col min="1940" max="1940" width="1" style="48" customWidth="1"/>
    <col min="1941" max="1941" width="4.6640625" style="48" customWidth="1"/>
    <col min="1942" max="1942" width="2.5546875" style="48" customWidth="1"/>
    <col min="1943" max="1943" width="4.6640625" style="48" customWidth="1"/>
    <col min="1944" max="1944" width="1" style="48" customWidth="1"/>
    <col min="1945" max="1945" width="4.6640625" style="48" customWidth="1"/>
    <col min="1946" max="1946" width="2.5546875" style="48" customWidth="1"/>
    <col min="1947" max="1947" width="4.6640625" style="48" customWidth="1"/>
    <col min="1948" max="1948" width="1" style="48" customWidth="1"/>
    <col min="1949" max="1949" width="4.6640625" style="48" customWidth="1"/>
    <col min="1950" max="1950" width="2.5546875" style="48" customWidth="1"/>
    <col min="1951" max="1951" width="4.6640625" style="48" customWidth="1"/>
    <col min="1952" max="1952" width="1.109375" style="48" customWidth="1"/>
    <col min="1953" max="1953" width="4.6640625" style="48" customWidth="1"/>
    <col min="1954" max="1954" width="2.5546875" style="48" customWidth="1"/>
    <col min="1955" max="1955" width="4.6640625" style="48" customWidth="1"/>
    <col min="1956" max="1956" width="1.109375" style="48" customWidth="1"/>
    <col min="1957" max="1957" width="4.6640625" style="48" customWidth="1"/>
    <col min="1958" max="1958" width="2.5546875" style="48" customWidth="1"/>
    <col min="1959" max="1959" width="4.6640625" style="48" customWidth="1"/>
    <col min="1960" max="1960" width="1" style="48" customWidth="1"/>
    <col min="1961" max="1961" width="4.6640625" style="48" customWidth="1"/>
    <col min="1962" max="1962" width="2.5546875" style="48" customWidth="1"/>
    <col min="1963" max="1963" width="4.6640625" style="48" customWidth="1"/>
    <col min="1964" max="1964" width="1" style="48" customWidth="1"/>
    <col min="1965" max="1965" width="4.6640625" style="48" customWidth="1"/>
    <col min="1966" max="1966" width="2.5546875" style="48" customWidth="1"/>
    <col min="1967" max="1967" width="4.6640625" style="48" customWidth="1"/>
    <col min="1968" max="1968" width="1" style="48" customWidth="1"/>
    <col min="1969" max="1969" width="4.5546875" style="48" customWidth="1"/>
    <col min="1970" max="1970" width="2.5546875" style="48" customWidth="1"/>
    <col min="1971" max="1971" width="4.88671875" style="48" customWidth="1"/>
    <col min="1972" max="2187" width="9.109375" style="48"/>
    <col min="2188" max="2188" width="1.44140625" style="48" customWidth="1"/>
    <col min="2189" max="2189" width="11.5546875" style="48" customWidth="1"/>
    <col min="2190" max="2192" width="0" style="48" hidden="1" customWidth="1"/>
    <col min="2193" max="2193" width="4.6640625" style="48" customWidth="1"/>
    <col min="2194" max="2194" width="2.5546875" style="48" customWidth="1"/>
    <col min="2195" max="2195" width="4.6640625" style="48" customWidth="1"/>
    <col min="2196" max="2196" width="1" style="48" customWidth="1"/>
    <col min="2197" max="2197" width="4.6640625" style="48" customWidth="1"/>
    <col min="2198" max="2198" width="2.5546875" style="48" customWidth="1"/>
    <col min="2199" max="2199" width="4.6640625" style="48" customWidth="1"/>
    <col min="2200" max="2200" width="1" style="48" customWidth="1"/>
    <col min="2201" max="2201" width="4.6640625" style="48" customWidth="1"/>
    <col min="2202" max="2202" width="2.5546875" style="48" customWidth="1"/>
    <col min="2203" max="2203" width="4.6640625" style="48" customWidth="1"/>
    <col min="2204" max="2204" width="1" style="48" customWidth="1"/>
    <col min="2205" max="2205" width="4.6640625" style="48" customWidth="1"/>
    <col min="2206" max="2206" width="2.5546875" style="48" customWidth="1"/>
    <col min="2207" max="2207" width="4.6640625" style="48" customWidth="1"/>
    <col min="2208" max="2208" width="1.109375" style="48" customWidth="1"/>
    <col min="2209" max="2209" width="4.6640625" style="48" customWidth="1"/>
    <col min="2210" max="2210" width="2.5546875" style="48" customWidth="1"/>
    <col min="2211" max="2211" width="4.6640625" style="48" customWidth="1"/>
    <col min="2212" max="2212" width="1.109375" style="48" customWidth="1"/>
    <col min="2213" max="2213" width="4.6640625" style="48" customWidth="1"/>
    <col min="2214" max="2214" width="2.5546875" style="48" customWidth="1"/>
    <col min="2215" max="2215" width="4.6640625" style="48" customWidth="1"/>
    <col min="2216" max="2216" width="1" style="48" customWidth="1"/>
    <col min="2217" max="2217" width="4.6640625" style="48" customWidth="1"/>
    <col min="2218" max="2218" width="2.5546875" style="48" customWidth="1"/>
    <col min="2219" max="2219" width="4.6640625" style="48" customWidth="1"/>
    <col min="2220" max="2220" width="1" style="48" customWidth="1"/>
    <col min="2221" max="2221" width="4.6640625" style="48" customWidth="1"/>
    <col min="2222" max="2222" width="2.5546875" style="48" customWidth="1"/>
    <col min="2223" max="2223" width="4.6640625" style="48" customWidth="1"/>
    <col min="2224" max="2224" width="1" style="48" customWidth="1"/>
    <col min="2225" max="2225" width="4.5546875" style="48" customWidth="1"/>
    <col min="2226" max="2226" width="2.5546875" style="48" customWidth="1"/>
    <col min="2227" max="2227" width="4.88671875" style="48" customWidth="1"/>
    <col min="2228" max="2443" width="9.109375" style="48"/>
    <col min="2444" max="2444" width="1.44140625" style="48" customWidth="1"/>
    <col min="2445" max="2445" width="11.5546875" style="48" customWidth="1"/>
    <col min="2446" max="2448" width="0" style="48" hidden="1" customWidth="1"/>
    <col min="2449" max="2449" width="4.6640625" style="48" customWidth="1"/>
    <col min="2450" max="2450" width="2.5546875" style="48" customWidth="1"/>
    <col min="2451" max="2451" width="4.6640625" style="48" customWidth="1"/>
    <col min="2452" max="2452" width="1" style="48" customWidth="1"/>
    <col min="2453" max="2453" width="4.6640625" style="48" customWidth="1"/>
    <col min="2454" max="2454" width="2.5546875" style="48" customWidth="1"/>
    <col min="2455" max="2455" width="4.6640625" style="48" customWidth="1"/>
    <col min="2456" max="2456" width="1" style="48" customWidth="1"/>
    <col min="2457" max="2457" width="4.6640625" style="48" customWidth="1"/>
    <col min="2458" max="2458" width="2.5546875" style="48" customWidth="1"/>
    <col min="2459" max="2459" width="4.6640625" style="48" customWidth="1"/>
    <col min="2460" max="2460" width="1" style="48" customWidth="1"/>
    <col min="2461" max="2461" width="4.6640625" style="48" customWidth="1"/>
    <col min="2462" max="2462" width="2.5546875" style="48" customWidth="1"/>
    <col min="2463" max="2463" width="4.6640625" style="48" customWidth="1"/>
    <col min="2464" max="2464" width="1.109375" style="48" customWidth="1"/>
    <col min="2465" max="2465" width="4.6640625" style="48" customWidth="1"/>
    <col min="2466" max="2466" width="2.5546875" style="48" customWidth="1"/>
    <col min="2467" max="2467" width="4.6640625" style="48" customWidth="1"/>
    <col min="2468" max="2468" width="1.109375" style="48" customWidth="1"/>
    <col min="2469" max="2469" width="4.6640625" style="48" customWidth="1"/>
    <col min="2470" max="2470" width="2.5546875" style="48" customWidth="1"/>
    <col min="2471" max="2471" width="4.6640625" style="48" customWidth="1"/>
    <col min="2472" max="2472" width="1" style="48" customWidth="1"/>
    <col min="2473" max="2473" width="4.6640625" style="48" customWidth="1"/>
    <col min="2474" max="2474" width="2.5546875" style="48" customWidth="1"/>
    <col min="2475" max="2475" width="4.6640625" style="48" customWidth="1"/>
    <col min="2476" max="2476" width="1" style="48" customWidth="1"/>
    <col min="2477" max="2477" width="4.6640625" style="48" customWidth="1"/>
    <col min="2478" max="2478" width="2.5546875" style="48" customWidth="1"/>
    <col min="2479" max="2479" width="4.6640625" style="48" customWidth="1"/>
    <col min="2480" max="2480" width="1" style="48" customWidth="1"/>
    <col min="2481" max="2481" width="4.5546875" style="48" customWidth="1"/>
    <col min="2482" max="2482" width="2.5546875" style="48" customWidth="1"/>
    <col min="2483" max="2483" width="4.88671875" style="48" customWidth="1"/>
    <col min="2484" max="2699" width="9.109375" style="48"/>
    <col min="2700" max="2700" width="1.44140625" style="48" customWidth="1"/>
    <col min="2701" max="2701" width="11.5546875" style="48" customWidth="1"/>
    <col min="2702" max="2704" width="0" style="48" hidden="1" customWidth="1"/>
    <col min="2705" max="2705" width="4.6640625" style="48" customWidth="1"/>
    <col min="2706" max="2706" width="2.5546875" style="48" customWidth="1"/>
    <col min="2707" max="2707" width="4.6640625" style="48" customWidth="1"/>
    <col min="2708" max="2708" width="1" style="48" customWidth="1"/>
    <col min="2709" max="2709" width="4.6640625" style="48" customWidth="1"/>
    <col min="2710" max="2710" width="2.5546875" style="48" customWidth="1"/>
    <col min="2711" max="2711" width="4.6640625" style="48" customWidth="1"/>
    <col min="2712" max="2712" width="1" style="48" customWidth="1"/>
    <col min="2713" max="2713" width="4.6640625" style="48" customWidth="1"/>
    <col min="2714" max="2714" width="2.5546875" style="48" customWidth="1"/>
    <col min="2715" max="2715" width="4.6640625" style="48" customWidth="1"/>
    <col min="2716" max="2716" width="1" style="48" customWidth="1"/>
    <col min="2717" max="2717" width="4.6640625" style="48" customWidth="1"/>
    <col min="2718" max="2718" width="2.5546875" style="48" customWidth="1"/>
    <col min="2719" max="2719" width="4.6640625" style="48" customWidth="1"/>
    <col min="2720" max="2720" width="1.109375" style="48" customWidth="1"/>
    <col min="2721" max="2721" width="4.6640625" style="48" customWidth="1"/>
    <col min="2722" max="2722" width="2.5546875" style="48" customWidth="1"/>
    <col min="2723" max="2723" width="4.6640625" style="48" customWidth="1"/>
    <col min="2724" max="2724" width="1.109375" style="48" customWidth="1"/>
    <col min="2725" max="2725" width="4.6640625" style="48" customWidth="1"/>
    <col min="2726" max="2726" width="2.5546875" style="48" customWidth="1"/>
    <col min="2727" max="2727" width="4.6640625" style="48" customWidth="1"/>
    <col min="2728" max="2728" width="1" style="48" customWidth="1"/>
    <col min="2729" max="2729" width="4.6640625" style="48" customWidth="1"/>
    <col min="2730" max="2730" width="2.5546875" style="48" customWidth="1"/>
    <col min="2731" max="2731" width="4.6640625" style="48" customWidth="1"/>
    <col min="2732" max="2732" width="1" style="48" customWidth="1"/>
    <col min="2733" max="2733" width="4.6640625" style="48" customWidth="1"/>
    <col min="2734" max="2734" width="2.5546875" style="48" customWidth="1"/>
    <col min="2735" max="2735" width="4.6640625" style="48" customWidth="1"/>
    <col min="2736" max="2736" width="1" style="48" customWidth="1"/>
    <col min="2737" max="2737" width="4.5546875" style="48" customWidth="1"/>
    <col min="2738" max="2738" width="2.5546875" style="48" customWidth="1"/>
    <col min="2739" max="2739" width="4.88671875" style="48" customWidth="1"/>
    <col min="2740" max="2955" width="9.109375" style="48"/>
    <col min="2956" max="2956" width="1.44140625" style="48" customWidth="1"/>
    <col min="2957" max="2957" width="11.5546875" style="48" customWidth="1"/>
    <col min="2958" max="2960" width="0" style="48" hidden="1" customWidth="1"/>
    <col min="2961" max="2961" width="4.6640625" style="48" customWidth="1"/>
    <col min="2962" max="2962" width="2.5546875" style="48" customWidth="1"/>
    <col min="2963" max="2963" width="4.6640625" style="48" customWidth="1"/>
    <col min="2964" max="2964" width="1" style="48" customWidth="1"/>
    <col min="2965" max="2965" width="4.6640625" style="48" customWidth="1"/>
    <col min="2966" max="2966" width="2.5546875" style="48" customWidth="1"/>
    <col min="2967" max="2967" width="4.6640625" style="48" customWidth="1"/>
    <col min="2968" max="2968" width="1" style="48" customWidth="1"/>
    <col min="2969" max="2969" width="4.6640625" style="48" customWidth="1"/>
    <col min="2970" max="2970" width="2.5546875" style="48" customWidth="1"/>
    <col min="2971" max="2971" width="4.6640625" style="48" customWidth="1"/>
    <col min="2972" max="2972" width="1" style="48" customWidth="1"/>
    <col min="2973" max="2973" width="4.6640625" style="48" customWidth="1"/>
    <col min="2974" max="2974" width="2.5546875" style="48" customWidth="1"/>
    <col min="2975" max="2975" width="4.6640625" style="48" customWidth="1"/>
    <col min="2976" max="2976" width="1.109375" style="48" customWidth="1"/>
    <col min="2977" max="2977" width="4.6640625" style="48" customWidth="1"/>
    <col min="2978" max="2978" width="2.5546875" style="48" customWidth="1"/>
    <col min="2979" max="2979" width="4.6640625" style="48" customWidth="1"/>
    <col min="2980" max="2980" width="1.109375" style="48" customWidth="1"/>
    <col min="2981" max="2981" width="4.6640625" style="48" customWidth="1"/>
    <col min="2982" max="2982" width="2.5546875" style="48" customWidth="1"/>
    <col min="2983" max="2983" width="4.6640625" style="48" customWidth="1"/>
    <col min="2984" max="2984" width="1" style="48" customWidth="1"/>
    <col min="2985" max="2985" width="4.6640625" style="48" customWidth="1"/>
    <col min="2986" max="2986" width="2.5546875" style="48" customWidth="1"/>
    <col min="2987" max="2987" width="4.6640625" style="48" customWidth="1"/>
    <col min="2988" max="2988" width="1" style="48" customWidth="1"/>
    <col min="2989" max="2989" width="4.6640625" style="48" customWidth="1"/>
    <col min="2990" max="2990" width="2.5546875" style="48" customWidth="1"/>
    <col min="2991" max="2991" width="4.6640625" style="48" customWidth="1"/>
    <col min="2992" max="2992" width="1" style="48" customWidth="1"/>
    <col min="2993" max="2993" width="4.5546875" style="48" customWidth="1"/>
    <col min="2994" max="2994" width="2.5546875" style="48" customWidth="1"/>
    <col min="2995" max="2995" width="4.88671875" style="48" customWidth="1"/>
    <col min="2996" max="3211" width="9.109375" style="48"/>
    <col min="3212" max="3212" width="1.44140625" style="48" customWidth="1"/>
    <col min="3213" max="3213" width="11.5546875" style="48" customWidth="1"/>
    <col min="3214" max="3216" width="0" style="48" hidden="1" customWidth="1"/>
    <col min="3217" max="3217" width="4.6640625" style="48" customWidth="1"/>
    <col min="3218" max="3218" width="2.5546875" style="48" customWidth="1"/>
    <col min="3219" max="3219" width="4.6640625" style="48" customWidth="1"/>
    <col min="3220" max="3220" width="1" style="48" customWidth="1"/>
    <col min="3221" max="3221" width="4.6640625" style="48" customWidth="1"/>
    <col min="3222" max="3222" width="2.5546875" style="48" customWidth="1"/>
    <col min="3223" max="3223" width="4.6640625" style="48" customWidth="1"/>
    <col min="3224" max="3224" width="1" style="48" customWidth="1"/>
    <col min="3225" max="3225" width="4.6640625" style="48" customWidth="1"/>
    <col min="3226" max="3226" width="2.5546875" style="48" customWidth="1"/>
    <col min="3227" max="3227" width="4.6640625" style="48" customWidth="1"/>
    <col min="3228" max="3228" width="1" style="48" customWidth="1"/>
    <col min="3229" max="3229" width="4.6640625" style="48" customWidth="1"/>
    <col min="3230" max="3230" width="2.5546875" style="48" customWidth="1"/>
    <col min="3231" max="3231" width="4.6640625" style="48" customWidth="1"/>
    <col min="3232" max="3232" width="1.109375" style="48" customWidth="1"/>
    <col min="3233" max="3233" width="4.6640625" style="48" customWidth="1"/>
    <col min="3234" max="3234" width="2.5546875" style="48" customWidth="1"/>
    <col min="3235" max="3235" width="4.6640625" style="48" customWidth="1"/>
    <col min="3236" max="3236" width="1.109375" style="48" customWidth="1"/>
    <col min="3237" max="3237" width="4.6640625" style="48" customWidth="1"/>
    <col min="3238" max="3238" width="2.5546875" style="48" customWidth="1"/>
    <col min="3239" max="3239" width="4.6640625" style="48" customWidth="1"/>
    <col min="3240" max="3240" width="1" style="48" customWidth="1"/>
    <col min="3241" max="3241" width="4.6640625" style="48" customWidth="1"/>
    <col min="3242" max="3242" width="2.5546875" style="48" customWidth="1"/>
    <col min="3243" max="3243" width="4.6640625" style="48" customWidth="1"/>
    <col min="3244" max="3244" width="1" style="48" customWidth="1"/>
    <col min="3245" max="3245" width="4.6640625" style="48" customWidth="1"/>
    <col min="3246" max="3246" width="2.5546875" style="48" customWidth="1"/>
    <col min="3247" max="3247" width="4.6640625" style="48" customWidth="1"/>
    <col min="3248" max="3248" width="1" style="48" customWidth="1"/>
    <col min="3249" max="3249" width="4.5546875" style="48" customWidth="1"/>
    <col min="3250" max="3250" width="2.5546875" style="48" customWidth="1"/>
    <col min="3251" max="3251" width="4.88671875" style="48" customWidth="1"/>
    <col min="3252" max="3467" width="9.109375" style="48"/>
    <col min="3468" max="3468" width="1.44140625" style="48" customWidth="1"/>
    <col min="3469" max="3469" width="11.5546875" style="48" customWidth="1"/>
    <col min="3470" max="3472" width="0" style="48" hidden="1" customWidth="1"/>
    <col min="3473" max="3473" width="4.6640625" style="48" customWidth="1"/>
    <col min="3474" max="3474" width="2.5546875" style="48" customWidth="1"/>
    <col min="3475" max="3475" width="4.6640625" style="48" customWidth="1"/>
    <col min="3476" max="3476" width="1" style="48" customWidth="1"/>
    <col min="3477" max="3477" width="4.6640625" style="48" customWidth="1"/>
    <col min="3478" max="3478" width="2.5546875" style="48" customWidth="1"/>
    <col min="3479" max="3479" width="4.6640625" style="48" customWidth="1"/>
    <col min="3480" max="3480" width="1" style="48" customWidth="1"/>
    <col min="3481" max="3481" width="4.6640625" style="48" customWidth="1"/>
    <col min="3482" max="3482" width="2.5546875" style="48" customWidth="1"/>
    <col min="3483" max="3483" width="4.6640625" style="48" customWidth="1"/>
    <col min="3484" max="3484" width="1" style="48" customWidth="1"/>
    <col min="3485" max="3485" width="4.6640625" style="48" customWidth="1"/>
    <col min="3486" max="3486" width="2.5546875" style="48" customWidth="1"/>
    <col min="3487" max="3487" width="4.6640625" style="48" customWidth="1"/>
    <col min="3488" max="3488" width="1.109375" style="48" customWidth="1"/>
    <col min="3489" max="3489" width="4.6640625" style="48" customWidth="1"/>
    <col min="3490" max="3490" width="2.5546875" style="48" customWidth="1"/>
    <col min="3491" max="3491" width="4.6640625" style="48" customWidth="1"/>
    <col min="3492" max="3492" width="1.109375" style="48" customWidth="1"/>
    <col min="3493" max="3493" width="4.6640625" style="48" customWidth="1"/>
    <col min="3494" max="3494" width="2.5546875" style="48" customWidth="1"/>
    <col min="3495" max="3495" width="4.6640625" style="48" customWidth="1"/>
    <col min="3496" max="3496" width="1" style="48" customWidth="1"/>
    <col min="3497" max="3497" width="4.6640625" style="48" customWidth="1"/>
    <col min="3498" max="3498" width="2.5546875" style="48" customWidth="1"/>
    <col min="3499" max="3499" width="4.6640625" style="48" customWidth="1"/>
    <col min="3500" max="3500" width="1" style="48" customWidth="1"/>
    <col min="3501" max="3501" width="4.6640625" style="48" customWidth="1"/>
    <col min="3502" max="3502" width="2.5546875" style="48" customWidth="1"/>
    <col min="3503" max="3503" width="4.6640625" style="48" customWidth="1"/>
    <col min="3504" max="3504" width="1" style="48" customWidth="1"/>
    <col min="3505" max="3505" width="4.5546875" style="48" customWidth="1"/>
    <col min="3506" max="3506" width="2.5546875" style="48" customWidth="1"/>
    <col min="3507" max="3507" width="4.88671875" style="48" customWidth="1"/>
    <col min="3508" max="3723" width="9.109375" style="48"/>
    <col min="3724" max="3724" width="1.44140625" style="48" customWidth="1"/>
    <col min="3725" max="3725" width="11.5546875" style="48" customWidth="1"/>
    <col min="3726" max="3728" width="0" style="48" hidden="1" customWidth="1"/>
    <col min="3729" max="3729" width="4.6640625" style="48" customWidth="1"/>
    <col min="3730" max="3730" width="2.5546875" style="48" customWidth="1"/>
    <col min="3731" max="3731" width="4.6640625" style="48" customWidth="1"/>
    <col min="3732" max="3732" width="1" style="48" customWidth="1"/>
    <col min="3733" max="3733" width="4.6640625" style="48" customWidth="1"/>
    <col min="3734" max="3734" width="2.5546875" style="48" customWidth="1"/>
    <col min="3735" max="3735" width="4.6640625" style="48" customWidth="1"/>
    <col min="3736" max="3736" width="1" style="48" customWidth="1"/>
    <col min="3737" max="3737" width="4.6640625" style="48" customWidth="1"/>
    <col min="3738" max="3738" width="2.5546875" style="48" customWidth="1"/>
    <col min="3739" max="3739" width="4.6640625" style="48" customWidth="1"/>
    <col min="3740" max="3740" width="1" style="48" customWidth="1"/>
    <col min="3741" max="3741" width="4.6640625" style="48" customWidth="1"/>
    <col min="3742" max="3742" width="2.5546875" style="48" customWidth="1"/>
    <col min="3743" max="3743" width="4.6640625" style="48" customWidth="1"/>
    <col min="3744" max="3744" width="1.109375" style="48" customWidth="1"/>
    <col min="3745" max="3745" width="4.6640625" style="48" customWidth="1"/>
    <col min="3746" max="3746" width="2.5546875" style="48" customWidth="1"/>
    <col min="3747" max="3747" width="4.6640625" style="48" customWidth="1"/>
    <col min="3748" max="3748" width="1.109375" style="48" customWidth="1"/>
    <col min="3749" max="3749" width="4.6640625" style="48" customWidth="1"/>
    <col min="3750" max="3750" width="2.5546875" style="48" customWidth="1"/>
    <col min="3751" max="3751" width="4.6640625" style="48" customWidth="1"/>
    <col min="3752" max="3752" width="1" style="48" customWidth="1"/>
    <col min="3753" max="3753" width="4.6640625" style="48" customWidth="1"/>
    <col min="3754" max="3754" width="2.5546875" style="48" customWidth="1"/>
    <col min="3755" max="3755" width="4.6640625" style="48" customWidth="1"/>
    <col min="3756" max="3756" width="1" style="48" customWidth="1"/>
    <col min="3757" max="3757" width="4.6640625" style="48" customWidth="1"/>
    <col min="3758" max="3758" width="2.5546875" style="48" customWidth="1"/>
    <col min="3759" max="3759" width="4.6640625" style="48" customWidth="1"/>
    <col min="3760" max="3760" width="1" style="48" customWidth="1"/>
    <col min="3761" max="3761" width="4.5546875" style="48" customWidth="1"/>
    <col min="3762" max="3762" width="2.5546875" style="48" customWidth="1"/>
    <col min="3763" max="3763" width="4.88671875" style="48" customWidth="1"/>
    <col min="3764" max="3979" width="9.109375" style="48"/>
    <col min="3980" max="3980" width="1.44140625" style="48" customWidth="1"/>
    <col min="3981" max="3981" width="11.5546875" style="48" customWidth="1"/>
    <col min="3982" max="3984" width="0" style="48" hidden="1" customWidth="1"/>
    <col min="3985" max="3985" width="4.6640625" style="48" customWidth="1"/>
    <col min="3986" max="3986" width="2.5546875" style="48" customWidth="1"/>
    <col min="3987" max="3987" width="4.6640625" style="48" customWidth="1"/>
    <col min="3988" max="3988" width="1" style="48" customWidth="1"/>
    <col min="3989" max="3989" width="4.6640625" style="48" customWidth="1"/>
    <col min="3990" max="3990" width="2.5546875" style="48" customWidth="1"/>
    <col min="3991" max="3991" width="4.6640625" style="48" customWidth="1"/>
    <col min="3992" max="3992" width="1" style="48" customWidth="1"/>
    <col min="3993" max="3993" width="4.6640625" style="48" customWidth="1"/>
    <col min="3994" max="3994" width="2.5546875" style="48" customWidth="1"/>
    <col min="3995" max="3995" width="4.6640625" style="48" customWidth="1"/>
    <col min="3996" max="3996" width="1" style="48" customWidth="1"/>
    <col min="3997" max="3997" width="4.6640625" style="48" customWidth="1"/>
    <col min="3998" max="3998" width="2.5546875" style="48" customWidth="1"/>
    <col min="3999" max="3999" width="4.6640625" style="48" customWidth="1"/>
    <col min="4000" max="4000" width="1.109375" style="48" customWidth="1"/>
    <col min="4001" max="4001" width="4.6640625" style="48" customWidth="1"/>
    <col min="4002" max="4002" width="2.5546875" style="48" customWidth="1"/>
    <col min="4003" max="4003" width="4.6640625" style="48" customWidth="1"/>
    <col min="4004" max="4004" width="1.109375" style="48" customWidth="1"/>
    <col min="4005" max="4005" width="4.6640625" style="48" customWidth="1"/>
    <col min="4006" max="4006" width="2.5546875" style="48" customWidth="1"/>
    <col min="4007" max="4007" width="4.6640625" style="48" customWidth="1"/>
    <col min="4008" max="4008" width="1" style="48" customWidth="1"/>
    <col min="4009" max="4009" width="4.6640625" style="48" customWidth="1"/>
    <col min="4010" max="4010" width="2.5546875" style="48" customWidth="1"/>
    <col min="4011" max="4011" width="4.6640625" style="48" customWidth="1"/>
    <col min="4012" max="4012" width="1" style="48" customWidth="1"/>
    <col min="4013" max="4013" width="4.6640625" style="48" customWidth="1"/>
    <col min="4014" max="4014" width="2.5546875" style="48" customWidth="1"/>
    <col min="4015" max="4015" width="4.6640625" style="48" customWidth="1"/>
    <col min="4016" max="4016" width="1" style="48" customWidth="1"/>
    <col min="4017" max="4017" width="4.5546875" style="48" customWidth="1"/>
    <col min="4018" max="4018" width="2.5546875" style="48" customWidth="1"/>
    <col min="4019" max="4019" width="4.88671875" style="48" customWidth="1"/>
    <col min="4020" max="4235" width="9.109375" style="48"/>
    <col min="4236" max="4236" width="1.44140625" style="48" customWidth="1"/>
    <col min="4237" max="4237" width="11.5546875" style="48" customWidth="1"/>
    <col min="4238" max="4240" width="0" style="48" hidden="1" customWidth="1"/>
    <col min="4241" max="4241" width="4.6640625" style="48" customWidth="1"/>
    <col min="4242" max="4242" width="2.5546875" style="48" customWidth="1"/>
    <col min="4243" max="4243" width="4.6640625" style="48" customWidth="1"/>
    <col min="4244" max="4244" width="1" style="48" customWidth="1"/>
    <col min="4245" max="4245" width="4.6640625" style="48" customWidth="1"/>
    <col min="4246" max="4246" width="2.5546875" style="48" customWidth="1"/>
    <col min="4247" max="4247" width="4.6640625" style="48" customWidth="1"/>
    <col min="4248" max="4248" width="1" style="48" customWidth="1"/>
    <col min="4249" max="4249" width="4.6640625" style="48" customWidth="1"/>
    <col min="4250" max="4250" width="2.5546875" style="48" customWidth="1"/>
    <col min="4251" max="4251" width="4.6640625" style="48" customWidth="1"/>
    <col min="4252" max="4252" width="1" style="48" customWidth="1"/>
    <col min="4253" max="4253" width="4.6640625" style="48" customWidth="1"/>
    <col min="4254" max="4254" width="2.5546875" style="48" customWidth="1"/>
    <col min="4255" max="4255" width="4.6640625" style="48" customWidth="1"/>
    <col min="4256" max="4256" width="1.109375" style="48" customWidth="1"/>
    <col min="4257" max="4257" width="4.6640625" style="48" customWidth="1"/>
    <col min="4258" max="4258" width="2.5546875" style="48" customWidth="1"/>
    <col min="4259" max="4259" width="4.6640625" style="48" customWidth="1"/>
    <col min="4260" max="4260" width="1.109375" style="48" customWidth="1"/>
    <col min="4261" max="4261" width="4.6640625" style="48" customWidth="1"/>
    <col min="4262" max="4262" width="2.5546875" style="48" customWidth="1"/>
    <col min="4263" max="4263" width="4.6640625" style="48" customWidth="1"/>
    <col min="4264" max="4264" width="1" style="48" customWidth="1"/>
    <col min="4265" max="4265" width="4.6640625" style="48" customWidth="1"/>
    <col min="4266" max="4266" width="2.5546875" style="48" customWidth="1"/>
    <col min="4267" max="4267" width="4.6640625" style="48" customWidth="1"/>
    <col min="4268" max="4268" width="1" style="48" customWidth="1"/>
    <col min="4269" max="4269" width="4.6640625" style="48" customWidth="1"/>
    <col min="4270" max="4270" width="2.5546875" style="48" customWidth="1"/>
    <col min="4271" max="4271" width="4.6640625" style="48" customWidth="1"/>
    <col min="4272" max="4272" width="1" style="48" customWidth="1"/>
    <col min="4273" max="4273" width="4.5546875" style="48" customWidth="1"/>
    <col min="4274" max="4274" width="2.5546875" style="48" customWidth="1"/>
    <col min="4275" max="4275" width="4.88671875" style="48" customWidth="1"/>
    <col min="4276" max="4491" width="9.109375" style="48"/>
    <col min="4492" max="4492" width="1.44140625" style="48" customWidth="1"/>
    <col min="4493" max="4493" width="11.5546875" style="48" customWidth="1"/>
    <col min="4494" max="4496" width="0" style="48" hidden="1" customWidth="1"/>
    <col min="4497" max="4497" width="4.6640625" style="48" customWidth="1"/>
    <col min="4498" max="4498" width="2.5546875" style="48" customWidth="1"/>
    <col min="4499" max="4499" width="4.6640625" style="48" customWidth="1"/>
    <col min="4500" max="4500" width="1" style="48" customWidth="1"/>
    <col min="4501" max="4501" width="4.6640625" style="48" customWidth="1"/>
    <col min="4502" max="4502" width="2.5546875" style="48" customWidth="1"/>
    <col min="4503" max="4503" width="4.6640625" style="48" customWidth="1"/>
    <col min="4504" max="4504" width="1" style="48" customWidth="1"/>
    <col min="4505" max="4505" width="4.6640625" style="48" customWidth="1"/>
    <col min="4506" max="4506" width="2.5546875" style="48" customWidth="1"/>
    <col min="4507" max="4507" width="4.6640625" style="48" customWidth="1"/>
    <col min="4508" max="4508" width="1" style="48" customWidth="1"/>
    <col min="4509" max="4509" width="4.6640625" style="48" customWidth="1"/>
    <col min="4510" max="4510" width="2.5546875" style="48" customWidth="1"/>
    <col min="4511" max="4511" width="4.6640625" style="48" customWidth="1"/>
    <col min="4512" max="4512" width="1.109375" style="48" customWidth="1"/>
    <col min="4513" max="4513" width="4.6640625" style="48" customWidth="1"/>
    <col min="4514" max="4514" width="2.5546875" style="48" customWidth="1"/>
    <col min="4515" max="4515" width="4.6640625" style="48" customWidth="1"/>
    <col min="4516" max="4516" width="1.109375" style="48" customWidth="1"/>
    <col min="4517" max="4517" width="4.6640625" style="48" customWidth="1"/>
    <col min="4518" max="4518" width="2.5546875" style="48" customWidth="1"/>
    <col min="4519" max="4519" width="4.6640625" style="48" customWidth="1"/>
    <col min="4520" max="4520" width="1" style="48" customWidth="1"/>
    <col min="4521" max="4521" width="4.6640625" style="48" customWidth="1"/>
    <col min="4522" max="4522" width="2.5546875" style="48" customWidth="1"/>
    <col min="4523" max="4523" width="4.6640625" style="48" customWidth="1"/>
    <col min="4524" max="4524" width="1" style="48" customWidth="1"/>
    <col min="4525" max="4525" width="4.6640625" style="48" customWidth="1"/>
    <col min="4526" max="4526" width="2.5546875" style="48" customWidth="1"/>
    <col min="4527" max="4527" width="4.6640625" style="48" customWidth="1"/>
    <col min="4528" max="4528" width="1" style="48" customWidth="1"/>
    <col min="4529" max="4529" width="4.5546875" style="48" customWidth="1"/>
    <col min="4530" max="4530" width="2.5546875" style="48" customWidth="1"/>
    <col min="4531" max="4531" width="4.88671875" style="48" customWidth="1"/>
    <col min="4532" max="4747" width="9.109375" style="48"/>
    <col min="4748" max="4748" width="1.44140625" style="48" customWidth="1"/>
    <col min="4749" max="4749" width="11.5546875" style="48" customWidth="1"/>
    <col min="4750" max="4752" width="0" style="48" hidden="1" customWidth="1"/>
    <col min="4753" max="4753" width="4.6640625" style="48" customWidth="1"/>
    <col min="4754" max="4754" width="2.5546875" style="48" customWidth="1"/>
    <col min="4755" max="4755" width="4.6640625" style="48" customWidth="1"/>
    <col min="4756" max="4756" width="1" style="48" customWidth="1"/>
    <col min="4757" max="4757" width="4.6640625" style="48" customWidth="1"/>
    <col min="4758" max="4758" width="2.5546875" style="48" customWidth="1"/>
    <col min="4759" max="4759" width="4.6640625" style="48" customWidth="1"/>
    <col min="4760" max="4760" width="1" style="48" customWidth="1"/>
    <col min="4761" max="4761" width="4.6640625" style="48" customWidth="1"/>
    <col min="4762" max="4762" width="2.5546875" style="48" customWidth="1"/>
    <col min="4763" max="4763" width="4.6640625" style="48" customWidth="1"/>
    <col min="4764" max="4764" width="1" style="48" customWidth="1"/>
    <col min="4765" max="4765" width="4.6640625" style="48" customWidth="1"/>
    <col min="4766" max="4766" width="2.5546875" style="48" customWidth="1"/>
    <col min="4767" max="4767" width="4.6640625" style="48" customWidth="1"/>
    <col min="4768" max="4768" width="1.109375" style="48" customWidth="1"/>
    <col min="4769" max="4769" width="4.6640625" style="48" customWidth="1"/>
    <col min="4770" max="4770" width="2.5546875" style="48" customWidth="1"/>
    <col min="4771" max="4771" width="4.6640625" style="48" customWidth="1"/>
    <col min="4772" max="4772" width="1.109375" style="48" customWidth="1"/>
    <col min="4773" max="4773" width="4.6640625" style="48" customWidth="1"/>
    <col min="4774" max="4774" width="2.5546875" style="48" customWidth="1"/>
    <col min="4775" max="4775" width="4.6640625" style="48" customWidth="1"/>
    <col min="4776" max="4776" width="1" style="48" customWidth="1"/>
    <col min="4777" max="4777" width="4.6640625" style="48" customWidth="1"/>
    <col min="4778" max="4778" width="2.5546875" style="48" customWidth="1"/>
    <col min="4779" max="4779" width="4.6640625" style="48" customWidth="1"/>
    <col min="4780" max="4780" width="1" style="48" customWidth="1"/>
    <col min="4781" max="4781" width="4.6640625" style="48" customWidth="1"/>
    <col min="4782" max="4782" width="2.5546875" style="48" customWidth="1"/>
    <col min="4783" max="4783" width="4.6640625" style="48" customWidth="1"/>
    <col min="4784" max="4784" width="1" style="48" customWidth="1"/>
    <col min="4785" max="4785" width="4.5546875" style="48" customWidth="1"/>
    <col min="4786" max="4786" width="2.5546875" style="48" customWidth="1"/>
    <col min="4787" max="4787" width="4.88671875" style="48" customWidth="1"/>
    <col min="4788" max="5003" width="9.109375" style="48"/>
    <col min="5004" max="5004" width="1.44140625" style="48" customWidth="1"/>
    <col min="5005" max="5005" width="11.5546875" style="48" customWidth="1"/>
    <col min="5006" max="5008" width="0" style="48" hidden="1" customWidth="1"/>
    <col min="5009" max="5009" width="4.6640625" style="48" customWidth="1"/>
    <col min="5010" max="5010" width="2.5546875" style="48" customWidth="1"/>
    <col min="5011" max="5011" width="4.6640625" style="48" customWidth="1"/>
    <col min="5012" max="5012" width="1" style="48" customWidth="1"/>
    <col min="5013" max="5013" width="4.6640625" style="48" customWidth="1"/>
    <col min="5014" max="5014" width="2.5546875" style="48" customWidth="1"/>
    <col min="5015" max="5015" width="4.6640625" style="48" customWidth="1"/>
    <col min="5016" max="5016" width="1" style="48" customWidth="1"/>
    <col min="5017" max="5017" width="4.6640625" style="48" customWidth="1"/>
    <col min="5018" max="5018" width="2.5546875" style="48" customWidth="1"/>
    <col min="5019" max="5019" width="4.6640625" style="48" customWidth="1"/>
    <col min="5020" max="5020" width="1" style="48" customWidth="1"/>
    <col min="5021" max="5021" width="4.6640625" style="48" customWidth="1"/>
    <col min="5022" max="5022" width="2.5546875" style="48" customWidth="1"/>
    <col min="5023" max="5023" width="4.6640625" style="48" customWidth="1"/>
    <col min="5024" max="5024" width="1.109375" style="48" customWidth="1"/>
    <col min="5025" max="5025" width="4.6640625" style="48" customWidth="1"/>
    <col min="5026" max="5026" width="2.5546875" style="48" customWidth="1"/>
    <col min="5027" max="5027" width="4.6640625" style="48" customWidth="1"/>
    <col min="5028" max="5028" width="1.109375" style="48" customWidth="1"/>
    <col min="5029" max="5029" width="4.6640625" style="48" customWidth="1"/>
    <col min="5030" max="5030" width="2.5546875" style="48" customWidth="1"/>
    <col min="5031" max="5031" width="4.6640625" style="48" customWidth="1"/>
    <col min="5032" max="5032" width="1" style="48" customWidth="1"/>
    <col min="5033" max="5033" width="4.6640625" style="48" customWidth="1"/>
    <col min="5034" max="5034" width="2.5546875" style="48" customWidth="1"/>
    <col min="5035" max="5035" width="4.6640625" style="48" customWidth="1"/>
    <col min="5036" max="5036" width="1" style="48" customWidth="1"/>
    <col min="5037" max="5037" width="4.6640625" style="48" customWidth="1"/>
    <col min="5038" max="5038" width="2.5546875" style="48" customWidth="1"/>
    <col min="5039" max="5039" width="4.6640625" style="48" customWidth="1"/>
    <col min="5040" max="5040" width="1" style="48" customWidth="1"/>
    <col min="5041" max="5041" width="4.5546875" style="48" customWidth="1"/>
    <col min="5042" max="5042" width="2.5546875" style="48" customWidth="1"/>
    <col min="5043" max="5043" width="4.88671875" style="48" customWidth="1"/>
    <col min="5044" max="5259" width="9.109375" style="48"/>
    <col min="5260" max="5260" width="1.44140625" style="48" customWidth="1"/>
    <col min="5261" max="5261" width="11.5546875" style="48" customWidth="1"/>
    <col min="5262" max="5264" width="0" style="48" hidden="1" customWidth="1"/>
    <col min="5265" max="5265" width="4.6640625" style="48" customWidth="1"/>
    <col min="5266" max="5266" width="2.5546875" style="48" customWidth="1"/>
    <col min="5267" max="5267" width="4.6640625" style="48" customWidth="1"/>
    <col min="5268" max="5268" width="1" style="48" customWidth="1"/>
    <col min="5269" max="5269" width="4.6640625" style="48" customWidth="1"/>
    <col min="5270" max="5270" width="2.5546875" style="48" customWidth="1"/>
    <col min="5271" max="5271" width="4.6640625" style="48" customWidth="1"/>
    <col min="5272" max="5272" width="1" style="48" customWidth="1"/>
    <col min="5273" max="5273" width="4.6640625" style="48" customWidth="1"/>
    <col min="5274" max="5274" width="2.5546875" style="48" customWidth="1"/>
    <col min="5275" max="5275" width="4.6640625" style="48" customWidth="1"/>
    <col min="5276" max="5276" width="1" style="48" customWidth="1"/>
    <col min="5277" max="5277" width="4.6640625" style="48" customWidth="1"/>
    <col min="5278" max="5278" width="2.5546875" style="48" customWidth="1"/>
    <col min="5279" max="5279" width="4.6640625" style="48" customWidth="1"/>
    <col min="5280" max="5280" width="1.109375" style="48" customWidth="1"/>
    <col min="5281" max="5281" width="4.6640625" style="48" customWidth="1"/>
    <col min="5282" max="5282" width="2.5546875" style="48" customWidth="1"/>
    <col min="5283" max="5283" width="4.6640625" style="48" customWidth="1"/>
    <col min="5284" max="5284" width="1.109375" style="48" customWidth="1"/>
    <col min="5285" max="5285" width="4.6640625" style="48" customWidth="1"/>
    <col min="5286" max="5286" width="2.5546875" style="48" customWidth="1"/>
    <col min="5287" max="5287" width="4.6640625" style="48" customWidth="1"/>
    <col min="5288" max="5288" width="1" style="48" customWidth="1"/>
    <col min="5289" max="5289" width="4.6640625" style="48" customWidth="1"/>
    <col min="5290" max="5290" width="2.5546875" style="48" customWidth="1"/>
    <col min="5291" max="5291" width="4.6640625" style="48" customWidth="1"/>
    <col min="5292" max="5292" width="1" style="48" customWidth="1"/>
    <col min="5293" max="5293" width="4.6640625" style="48" customWidth="1"/>
    <col min="5294" max="5294" width="2.5546875" style="48" customWidth="1"/>
    <col min="5295" max="5295" width="4.6640625" style="48" customWidth="1"/>
    <col min="5296" max="5296" width="1" style="48" customWidth="1"/>
    <col min="5297" max="5297" width="4.5546875" style="48" customWidth="1"/>
    <col min="5298" max="5298" width="2.5546875" style="48" customWidth="1"/>
    <col min="5299" max="5299" width="4.88671875" style="48" customWidth="1"/>
    <col min="5300" max="5515" width="9.109375" style="48"/>
    <col min="5516" max="5516" width="1.44140625" style="48" customWidth="1"/>
    <col min="5517" max="5517" width="11.5546875" style="48" customWidth="1"/>
    <col min="5518" max="5520" width="0" style="48" hidden="1" customWidth="1"/>
    <col min="5521" max="5521" width="4.6640625" style="48" customWidth="1"/>
    <col min="5522" max="5522" width="2.5546875" style="48" customWidth="1"/>
    <col min="5523" max="5523" width="4.6640625" style="48" customWidth="1"/>
    <col min="5524" max="5524" width="1" style="48" customWidth="1"/>
    <col min="5525" max="5525" width="4.6640625" style="48" customWidth="1"/>
    <col min="5526" max="5526" width="2.5546875" style="48" customWidth="1"/>
    <col min="5527" max="5527" width="4.6640625" style="48" customWidth="1"/>
    <col min="5528" max="5528" width="1" style="48" customWidth="1"/>
    <col min="5529" max="5529" width="4.6640625" style="48" customWidth="1"/>
    <col min="5530" max="5530" width="2.5546875" style="48" customWidth="1"/>
    <col min="5531" max="5531" width="4.6640625" style="48" customWidth="1"/>
    <col min="5532" max="5532" width="1" style="48" customWidth="1"/>
    <col min="5533" max="5533" width="4.6640625" style="48" customWidth="1"/>
    <col min="5534" max="5534" width="2.5546875" style="48" customWidth="1"/>
    <col min="5535" max="5535" width="4.6640625" style="48" customWidth="1"/>
    <col min="5536" max="5536" width="1.109375" style="48" customWidth="1"/>
    <col min="5537" max="5537" width="4.6640625" style="48" customWidth="1"/>
    <col min="5538" max="5538" width="2.5546875" style="48" customWidth="1"/>
    <col min="5539" max="5539" width="4.6640625" style="48" customWidth="1"/>
    <col min="5540" max="5540" width="1.109375" style="48" customWidth="1"/>
    <col min="5541" max="5541" width="4.6640625" style="48" customWidth="1"/>
    <col min="5542" max="5542" width="2.5546875" style="48" customWidth="1"/>
    <col min="5543" max="5543" width="4.6640625" style="48" customWidth="1"/>
    <col min="5544" max="5544" width="1" style="48" customWidth="1"/>
    <col min="5545" max="5545" width="4.6640625" style="48" customWidth="1"/>
    <col min="5546" max="5546" width="2.5546875" style="48" customWidth="1"/>
    <col min="5547" max="5547" width="4.6640625" style="48" customWidth="1"/>
    <col min="5548" max="5548" width="1" style="48" customWidth="1"/>
    <col min="5549" max="5549" width="4.6640625" style="48" customWidth="1"/>
    <col min="5550" max="5550" width="2.5546875" style="48" customWidth="1"/>
    <col min="5551" max="5551" width="4.6640625" style="48" customWidth="1"/>
    <col min="5552" max="5552" width="1" style="48" customWidth="1"/>
    <col min="5553" max="5553" width="4.5546875" style="48" customWidth="1"/>
    <col min="5554" max="5554" width="2.5546875" style="48" customWidth="1"/>
    <col min="5555" max="5555" width="4.88671875" style="48" customWidth="1"/>
    <col min="5556" max="5771" width="9.109375" style="48"/>
    <col min="5772" max="5772" width="1.44140625" style="48" customWidth="1"/>
    <col min="5773" max="5773" width="11.5546875" style="48" customWidth="1"/>
    <col min="5774" max="5776" width="0" style="48" hidden="1" customWidth="1"/>
    <col min="5777" max="5777" width="4.6640625" style="48" customWidth="1"/>
    <col min="5778" max="5778" width="2.5546875" style="48" customWidth="1"/>
    <col min="5779" max="5779" width="4.6640625" style="48" customWidth="1"/>
    <col min="5780" max="5780" width="1" style="48" customWidth="1"/>
    <col min="5781" max="5781" width="4.6640625" style="48" customWidth="1"/>
    <col min="5782" max="5782" width="2.5546875" style="48" customWidth="1"/>
    <col min="5783" max="5783" width="4.6640625" style="48" customWidth="1"/>
    <col min="5784" max="5784" width="1" style="48" customWidth="1"/>
    <col min="5785" max="5785" width="4.6640625" style="48" customWidth="1"/>
    <col min="5786" max="5786" width="2.5546875" style="48" customWidth="1"/>
    <col min="5787" max="5787" width="4.6640625" style="48" customWidth="1"/>
    <col min="5788" max="5788" width="1" style="48" customWidth="1"/>
    <col min="5789" max="5789" width="4.6640625" style="48" customWidth="1"/>
    <col min="5790" max="5790" width="2.5546875" style="48" customWidth="1"/>
    <col min="5791" max="5791" width="4.6640625" style="48" customWidth="1"/>
    <col min="5792" max="5792" width="1.109375" style="48" customWidth="1"/>
    <col min="5793" max="5793" width="4.6640625" style="48" customWidth="1"/>
    <col min="5794" max="5794" width="2.5546875" style="48" customWidth="1"/>
    <col min="5795" max="5795" width="4.6640625" style="48" customWidth="1"/>
    <col min="5796" max="5796" width="1.109375" style="48" customWidth="1"/>
    <col min="5797" max="5797" width="4.6640625" style="48" customWidth="1"/>
    <col min="5798" max="5798" width="2.5546875" style="48" customWidth="1"/>
    <col min="5799" max="5799" width="4.6640625" style="48" customWidth="1"/>
    <col min="5800" max="5800" width="1" style="48" customWidth="1"/>
    <col min="5801" max="5801" width="4.6640625" style="48" customWidth="1"/>
    <col min="5802" max="5802" width="2.5546875" style="48" customWidth="1"/>
    <col min="5803" max="5803" width="4.6640625" style="48" customWidth="1"/>
    <col min="5804" max="5804" width="1" style="48" customWidth="1"/>
    <col min="5805" max="5805" width="4.6640625" style="48" customWidth="1"/>
    <col min="5806" max="5806" width="2.5546875" style="48" customWidth="1"/>
    <col min="5807" max="5807" width="4.6640625" style="48" customWidth="1"/>
    <col min="5808" max="5808" width="1" style="48" customWidth="1"/>
    <col min="5809" max="5809" width="4.5546875" style="48" customWidth="1"/>
    <col min="5810" max="5810" width="2.5546875" style="48" customWidth="1"/>
    <col min="5811" max="5811" width="4.88671875" style="48" customWidth="1"/>
    <col min="5812" max="6027" width="9.109375" style="48"/>
    <col min="6028" max="6028" width="1.44140625" style="48" customWidth="1"/>
    <col min="6029" max="6029" width="11.5546875" style="48" customWidth="1"/>
    <col min="6030" max="6032" width="0" style="48" hidden="1" customWidth="1"/>
    <col min="6033" max="6033" width="4.6640625" style="48" customWidth="1"/>
    <col min="6034" max="6034" width="2.5546875" style="48" customWidth="1"/>
    <col min="6035" max="6035" width="4.6640625" style="48" customWidth="1"/>
    <col min="6036" max="6036" width="1" style="48" customWidth="1"/>
    <col min="6037" max="6037" width="4.6640625" style="48" customWidth="1"/>
    <col min="6038" max="6038" width="2.5546875" style="48" customWidth="1"/>
    <col min="6039" max="6039" width="4.6640625" style="48" customWidth="1"/>
    <col min="6040" max="6040" width="1" style="48" customWidth="1"/>
    <col min="6041" max="6041" width="4.6640625" style="48" customWidth="1"/>
    <col min="6042" max="6042" width="2.5546875" style="48" customWidth="1"/>
    <col min="6043" max="6043" width="4.6640625" style="48" customWidth="1"/>
    <col min="6044" max="6044" width="1" style="48" customWidth="1"/>
    <col min="6045" max="6045" width="4.6640625" style="48" customWidth="1"/>
    <col min="6046" max="6046" width="2.5546875" style="48" customWidth="1"/>
    <col min="6047" max="6047" width="4.6640625" style="48" customWidth="1"/>
    <col min="6048" max="6048" width="1.109375" style="48" customWidth="1"/>
    <col min="6049" max="6049" width="4.6640625" style="48" customWidth="1"/>
    <col min="6050" max="6050" width="2.5546875" style="48" customWidth="1"/>
    <col min="6051" max="6051" width="4.6640625" style="48" customWidth="1"/>
    <col min="6052" max="6052" width="1.109375" style="48" customWidth="1"/>
    <col min="6053" max="6053" width="4.6640625" style="48" customWidth="1"/>
    <col min="6054" max="6054" width="2.5546875" style="48" customWidth="1"/>
    <col min="6055" max="6055" width="4.6640625" style="48" customWidth="1"/>
    <col min="6056" max="6056" width="1" style="48" customWidth="1"/>
    <col min="6057" max="6057" width="4.6640625" style="48" customWidth="1"/>
    <col min="6058" max="6058" width="2.5546875" style="48" customWidth="1"/>
    <col min="6059" max="6059" width="4.6640625" style="48" customWidth="1"/>
    <col min="6060" max="6060" width="1" style="48" customWidth="1"/>
    <col min="6061" max="6061" width="4.6640625" style="48" customWidth="1"/>
    <col min="6062" max="6062" width="2.5546875" style="48" customWidth="1"/>
    <col min="6063" max="6063" width="4.6640625" style="48" customWidth="1"/>
    <col min="6064" max="6064" width="1" style="48" customWidth="1"/>
    <col min="6065" max="6065" width="4.5546875" style="48" customWidth="1"/>
    <col min="6066" max="6066" width="2.5546875" style="48" customWidth="1"/>
    <col min="6067" max="6067" width="4.88671875" style="48" customWidth="1"/>
    <col min="6068" max="6283" width="9.109375" style="48"/>
    <col min="6284" max="6284" width="1.44140625" style="48" customWidth="1"/>
    <col min="6285" max="6285" width="11.5546875" style="48" customWidth="1"/>
    <col min="6286" max="6288" width="0" style="48" hidden="1" customWidth="1"/>
    <col min="6289" max="6289" width="4.6640625" style="48" customWidth="1"/>
    <col min="6290" max="6290" width="2.5546875" style="48" customWidth="1"/>
    <col min="6291" max="6291" width="4.6640625" style="48" customWidth="1"/>
    <col min="6292" max="6292" width="1" style="48" customWidth="1"/>
    <col min="6293" max="6293" width="4.6640625" style="48" customWidth="1"/>
    <col min="6294" max="6294" width="2.5546875" style="48" customWidth="1"/>
    <col min="6295" max="6295" width="4.6640625" style="48" customWidth="1"/>
    <col min="6296" max="6296" width="1" style="48" customWidth="1"/>
    <col min="6297" max="6297" width="4.6640625" style="48" customWidth="1"/>
    <col min="6298" max="6298" width="2.5546875" style="48" customWidth="1"/>
    <col min="6299" max="6299" width="4.6640625" style="48" customWidth="1"/>
    <col min="6300" max="6300" width="1" style="48" customWidth="1"/>
    <col min="6301" max="6301" width="4.6640625" style="48" customWidth="1"/>
    <col min="6302" max="6302" width="2.5546875" style="48" customWidth="1"/>
    <col min="6303" max="6303" width="4.6640625" style="48" customWidth="1"/>
    <col min="6304" max="6304" width="1.109375" style="48" customWidth="1"/>
    <col min="6305" max="6305" width="4.6640625" style="48" customWidth="1"/>
    <col min="6306" max="6306" width="2.5546875" style="48" customWidth="1"/>
    <col min="6307" max="6307" width="4.6640625" style="48" customWidth="1"/>
    <col min="6308" max="6308" width="1.109375" style="48" customWidth="1"/>
    <col min="6309" max="6309" width="4.6640625" style="48" customWidth="1"/>
    <col min="6310" max="6310" width="2.5546875" style="48" customWidth="1"/>
    <col min="6311" max="6311" width="4.6640625" style="48" customWidth="1"/>
    <col min="6312" max="6312" width="1" style="48" customWidth="1"/>
    <col min="6313" max="6313" width="4.6640625" style="48" customWidth="1"/>
    <col min="6314" max="6314" width="2.5546875" style="48" customWidth="1"/>
    <col min="6315" max="6315" width="4.6640625" style="48" customWidth="1"/>
    <col min="6316" max="6316" width="1" style="48" customWidth="1"/>
    <col min="6317" max="6317" width="4.6640625" style="48" customWidth="1"/>
    <col min="6318" max="6318" width="2.5546875" style="48" customWidth="1"/>
    <col min="6319" max="6319" width="4.6640625" style="48" customWidth="1"/>
    <col min="6320" max="6320" width="1" style="48" customWidth="1"/>
    <col min="6321" max="6321" width="4.5546875" style="48" customWidth="1"/>
    <col min="6322" max="6322" width="2.5546875" style="48" customWidth="1"/>
    <col min="6323" max="6323" width="4.88671875" style="48" customWidth="1"/>
    <col min="6324" max="6539" width="9.109375" style="48"/>
    <col min="6540" max="6540" width="1.44140625" style="48" customWidth="1"/>
    <col min="6541" max="6541" width="11.5546875" style="48" customWidth="1"/>
    <col min="6542" max="6544" width="0" style="48" hidden="1" customWidth="1"/>
    <col min="6545" max="6545" width="4.6640625" style="48" customWidth="1"/>
    <col min="6546" max="6546" width="2.5546875" style="48" customWidth="1"/>
    <col min="6547" max="6547" width="4.6640625" style="48" customWidth="1"/>
    <col min="6548" max="6548" width="1" style="48" customWidth="1"/>
    <col min="6549" max="6549" width="4.6640625" style="48" customWidth="1"/>
    <col min="6550" max="6550" width="2.5546875" style="48" customWidth="1"/>
    <col min="6551" max="6551" width="4.6640625" style="48" customWidth="1"/>
    <col min="6552" max="6552" width="1" style="48" customWidth="1"/>
    <col min="6553" max="6553" width="4.6640625" style="48" customWidth="1"/>
    <col min="6554" max="6554" width="2.5546875" style="48" customWidth="1"/>
    <col min="6555" max="6555" width="4.6640625" style="48" customWidth="1"/>
    <col min="6556" max="6556" width="1" style="48" customWidth="1"/>
    <col min="6557" max="6557" width="4.6640625" style="48" customWidth="1"/>
    <col min="6558" max="6558" width="2.5546875" style="48" customWidth="1"/>
    <col min="6559" max="6559" width="4.6640625" style="48" customWidth="1"/>
    <col min="6560" max="6560" width="1.109375" style="48" customWidth="1"/>
    <col min="6561" max="6561" width="4.6640625" style="48" customWidth="1"/>
    <col min="6562" max="6562" width="2.5546875" style="48" customWidth="1"/>
    <col min="6563" max="6563" width="4.6640625" style="48" customWidth="1"/>
    <col min="6564" max="6564" width="1.109375" style="48" customWidth="1"/>
    <col min="6565" max="6565" width="4.6640625" style="48" customWidth="1"/>
    <col min="6566" max="6566" width="2.5546875" style="48" customWidth="1"/>
    <col min="6567" max="6567" width="4.6640625" style="48" customWidth="1"/>
    <col min="6568" max="6568" width="1" style="48" customWidth="1"/>
    <col min="6569" max="6569" width="4.6640625" style="48" customWidth="1"/>
    <col min="6570" max="6570" width="2.5546875" style="48" customWidth="1"/>
    <col min="6571" max="6571" width="4.6640625" style="48" customWidth="1"/>
    <col min="6572" max="6572" width="1" style="48" customWidth="1"/>
    <col min="6573" max="6573" width="4.6640625" style="48" customWidth="1"/>
    <col min="6574" max="6574" width="2.5546875" style="48" customWidth="1"/>
    <col min="6575" max="6575" width="4.6640625" style="48" customWidth="1"/>
    <col min="6576" max="6576" width="1" style="48" customWidth="1"/>
    <col min="6577" max="6577" width="4.5546875" style="48" customWidth="1"/>
    <col min="6578" max="6578" width="2.5546875" style="48" customWidth="1"/>
    <col min="6579" max="6579" width="4.88671875" style="48" customWidth="1"/>
    <col min="6580" max="6795" width="9.109375" style="48"/>
    <col min="6796" max="6796" width="1.44140625" style="48" customWidth="1"/>
    <col min="6797" max="6797" width="11.5546875" style="48" customWidth="1"/>
    <col min="6798" max="6800" width="0" style="48" hidden="1" customWidth="1"/>
    <col min="6801" max="6801" width="4.6640625" style="48" customWidth="1"/>
    <col min="6802" max="6802" width="2.5546875" style="48" customWidth="1"/>
    <col min="6803" max="6803" width="4.6640625" style="48" customWidth="1"/>
    <col min="6804" max="6804" width="1" style="48" customWidth="1"/>
    <col min="6805" max="6805" width="4.6640625" style="48" customWidth="1"/>
    <col min="6806" max="6806" width="2.5546875" style="48" customWidth="1"/>
    <col min="6807" max="6807" width="4.6640625" style="48" customWidth="1"/>
    <col min="6808" max="6808" width="1" style="48" customWidth="1"/>
    <col min="6809" max="6809" width="4.6640625" style="48" customWidth="1"/>
    <col min="6810" max="6810" width="2.5546875" style="48" customWidth="1"/>
    <col min="6811" max="6811" width="4.6640625" style="48" customWidth="1"/>
    <col min="6812" max="6812" width="1" style="48" customWidth="1"/>
    <col min="6813" max="6813" width="4.6640625" style="48" customWidth="1"/>
    <col min="6814" max="6814" width="2.5546875" style="48" customWidth="1"/>
    <col min="6815" max="6815" width="4.6640625" style="48" customWidth="1"/>
    <col min="6816" max="6816" width="1.109375" style="48" customWidth="1"/>
    <col min="6817" max="6817" width="4.6640625" style="48" customWidth="1"/>
    <col min="6818" max="6818" width="2.5546875" style="48" customWidth="1"/>
    <col min="6819" max="6819" width="4.6640625" style="48" customWidth="1"/>
    <col min="6820" max="6820" width="1.109375" style="48" customWidth="1"/>
    <col min="6821" max="6821" width="4.6640625" style="48" customWidth="1"/>
    <col min="6822" max="6822" width="2.5546875" style="48" customWidth="1"/>
    <col min="6823" max="6823" width="4.6640625" style="48" customWidth="1"/>
    <col min="6824" max="6824" width="1" style="48" customWidth="1"/>
    <col min="6825" max="6825" width="4.6640625" style="48" customWidth="1"/>
    <col min="6826" max="6826" width="2.5546875" style="48" customWidth="1"/>
    <col min="6827" max="6827" width="4.6640625" style="48" customWidth="1"/>
    <col min="6828" max="6828" width="1" style="48" customWidth="1"/>
    <col min="6829" max="6829" width="4.6640625" style="48" customWidth="1"/>
    <col min="6830" max="6830" width="2.5546875" style="48" customWidth="1"/>
    <col min="6831" max="6831" width="4.6640625" style="48" customWidth="1"/>
    <col min="6832" max="6832" width="1" style="48" customWidth="1"/>
    <col min="6833" max="6833" width="4.5546875" style="48" customWidth="1"/>
    <col min="6834" max="6834" width="2.5546875" style="48" customWidth="1"/>
    <col min="6835" max="6835" width="4.88671875" style="48" customWidth="1"/>
    <col min="6836" max="7051" width="9.109375" style="48"/>
    <col min="7052" max="7052" width="1.44140625" style="48" customWidth="1"/>
    <col min="7053" max="7053" width="11.5546875" style="48" customWidth="1"/>
    <col min="7054" max="7056" width="0" style="48" hidden="1" customWidth="1"/>
    <col min="7057" max="7057" width="4.6640625" style="48" customWidth="1"/>
    <col min="7058" max="7058" width="2.5546875" style="48" customWidth="1"/>
    <col min="7059" max="7059" width="4.6640625" style="48" customWidth="1"/>
    <col min="7060" max="7060" width="1" style="48" customWidth="1"/>
    <col min="7061" max="7061" width="4.6640625" style="48" customWidth="1"/>
    <col min="7062" max="7062" width="2.5546875" style="48" customWidth="1"/>
    <col min="7063" max="7063" width="4.6640625" style="48" customWidth="1"/>
    <col min="7064" max="7064" width="1" style="48" customWidth="1"/>
    <col min="7065" max="7065" width="4.6640625" style="48" customWidth="1"/>
    <col min="7066" max="7066" width="2.5546875" style="48" customWidth="1"/>
    <col min="7067" max="7067" width="4.6640625" style="48" customWidth="1"/>
    <col min="7068" max="7068" width="1" style="48" customWidth="1"/>
    <col min="7069" max="7069" width="4.6640625" style="48" customWidth="1"/>
    <col min="7070" max="7070" width="2.5546875" style="48" customWidth="1"/>
    <col min="7071" max="7071" width="4.6640625" style="48" customWidth="1"/>
    <col min="7072" max="7072" width="1.109375" style="48" customWidth="1"/>
    <col min="7073" max="7073" width="4.6640625" style="48" customWidth="1"/>
    <col min="7074" max="7074" width="2.5546875" style="48" customWidth="1"/>
    <col min="7075" max="7075" width="4.6640625" style="48" customWidth="1"/>
    <col min="7076" max="7076" width="1.109375" style="48" customWidth="1"/>
    <col min="7077" max="7077" width="4.6640625" style="48" customWidth="1"/>
    <col min="7078" max="7078" width="2.5546875" style="48" customWidth="1"/>
    <col min="7079" max="7079" width="4.6640625" style="48" customWidth="1"/>
    <col min="7080" max="7080" width="1" style="48" customWidth="1"/>
    <col min="7081" max="7081" width="4.6640625" style="48" customWidth="1"/>
    <col min="7082" max="7082" width="2.5546875" style="48" customWidth="1"/>
    <col min="7083" max="7083" width="4.6640625" style="48" customWidth="1"/>
    <col min="7084" max="7084" width="1" style="48" customWidth="1"/>
    <col min="7085" max="7085" width="4.6640625" style="48" customWidth="1"/>
    <col min="7086" max="7086" width="2.5546875" style="48" customWidth="1"/>
    <col min="7087" max="7087" width="4.6640625" style="48" customWidth="1"/>
    <col min="7088" max="7088" width="1" style="48" customWidth="1"/>
    <col min="7089" max="7089" width="4.5546875" style="48" customWidth="1"/>
    <col min="7090" max="7090" width="2.5546875" style="48" customWidth="1"/>
    <col min="7091" max="7091" width="4.88671875" style="48" customWidth="1"/>
    <col min="7092" max="7307" width="9.109375" style="48"/>
    <col min="7308" max="7308" width="1.44140625" style="48" customWidth="1"/>
    <col min="7309" max="7309" width="11.5546875" style="48" customWidth="1"/>
    <col min="7310" max="7312" width="0" style="48" hidden="1" customWidth="1"/>
    <col min="7313" max="7313" width="4.6640625" style="48" customWidth="1"/>
    <col min="7314" max="7314" width="2.5546875" style="48" customWidth="1"/>
    <col min="7315" max="7315" width="4.6640625" style="48" customWidth="1"/>
    <col min="7316" max="7316" width="1" style="48" customWidth="1"/>
    <col min="7317" max="7317" width="4.6640625" style="48" customWidth="1"/>
    <col min="7318" max="7318" width="2.5546875" style="48" customWidth="1"/>
    <col min="7319" max="7319" width="4.6640625" style="48" customWidth="1"/>
    <col min="7320" max="7320" width="1" style="48" customWidth="1"/>
    <col min="7321" max="7321" width="4.6640625" style="48" customWidth="1"/>
    <col min="7322" max="7322" width="2.5546875" style="48" customWidth="1"/>
    <col min="7323" max="7323" width="4.6640625" style="48" customWidth="1"/>
    <col min="7324" max="7324" width="1" style="48" customWidth="1"/>
    <col min="7325" max="7325" width="4.6640625" style="48" customWidth="1"/>
    <col min="7326" max="7326" width="2.5546875" style="48" customWidth="1"/>
    <col min="7327" max="7327" width="4.6640625" style="48" customWidth="1"/>
    <col min="7328" max="7328" width="1.109375" style="48" customWidth="1"/>
    <col min="7329" max="7329" width="4.6640625" style="48" customWidth="1"/>
    <col min="7330" max="7330" width="2.5546875" style="48" customWidth="1"/>
    <col min="7331" max="7331" width="4.6640625" style="48" customWidth="1"/>
    <col min="7332" max="7332" width="1.109375" style="48" customWidth="1"/>
    <col min="7333" max="7333" width="4.6640625" style="48" customWidth="1"/>
    <col min="7334" max="7334" width="2.5546875" style="48" customWidth="1"/>
    <col min="7335" max="7335" width="4.6640625" style="48" customWidth="1"/>
    <col min="7336" max="7336" width="1" style="48" customWidth="1"/>
    <col min="7337" max="7337" width="4.6640625" style="48" customWidth="1"/>
    <col min="7338" max="7338" width="2.5546875" style="48" customWidth="1"/>
    <col min="7339" max="7339" width="4.6640625" style="48" customWidth="1"/>
    <col min="7340" max="7340" width="1" style="48" customWidth="1"/>
    <col min="7341" max="7341" width="4.6640625" style="48" customWidth="1"/>
    <col min="7342" max="7342" width="2.5546875" style="48" customWidth="1"/>
    <col min="7343" max="7343" width="4.6640625" style="48" customWidth="1"/>
    <col min="7344" max="7344" width="1" style="48" customWidth="1"/>
    <col min="7345" max="7345" width="4.5546875" style="48" customWidth="1"/>
    <col min="7346" max="7346" width="2.5546875" style="48" customWidth="1"/>
    <col min="7347" max="7347" width="4.88671875" style="48" customWidth="1"/>
    <col min="7348" max="7563" width="9.109375" style="48"/>
    <col min="7564" max="7564" width="1.44140625" style="48" customWidth="1"/>
    <col min="7565" max="7565" width="11.5546875" style="48" customWidth="1"/>
    <col min="7566" max="7568" width="0" style="48" hidden="1" customWidth="1"/>
    <col min="7569" max="7569" width="4.6640625" style="48" customWidth="1"/>
    <col min="7570" max="7570" width="2.5546875" style="48" customWidth="1"/>
    <col min="7571" max="7571" width="4.6640625" style="48" customWidth="1"/>
    <col min="7572" max="7572" width="1" style="48" customWidth="1"/>
    <col min="7573" max="7573" width="4.6640625" style="48" customWidth="1"/>
    <col min="7574" max="7574" width="2.5546875" style="48" customWidth="1"/>
    <col min="7575" max="7575" width="4.6640625" style="48" customWidth="1"/>
    <col min="7576" max="7576" width="1" style="48" customWidth="1"/>
    <col min="7577" max="7577" width="4.6640625" style="48" customWidth="1"/>
    <col min="7578" max="7578" width="2.5546875" style="48" customWidth="1"/>
    <col min="7579" max="7579" width="4.6640625" style="48" customWidth="1"/>
    <col min="7580" max="7580" width="1" style="48" customWidth="1"/>
    <col min="7581" max="7581" width="4.6640625" style="48" customWidth="1"/>
    <col min="7582" max="7582" width="2.5546875" style="48" customWidth="1"/>
    <col min="7583" max="7583" width="4.6640625" style="48" customWidth="1"/>
    <col min="7584" max="7584" width="1.109375" style="48" customWidth="1"/>
    <col min="7585" max="7585" width="4.6640625" style="48" customWidth="1"/>
    <col min="7586" max="7586" width="2.5546875" style="48" customWidth="1"/>
    <col min="7587" max="7587" width="4.6640625" style="48" customWidth="1"/>
    <col min="7588" max="7588" width="1.109375" style="48" customWidth="1"/>
    <col min="7589" max="7589" width="4.6640625" style="48" customWidth="1"/>
    <col min="7590" max="7590" width="2.5546875" style="48" customWidth="1"/>
    <col min="7591" max="7591" width="4.6640625" style="48" customWidth="1"/>
    <col min="7592" max="7592" width="1" style="48" customWidth="1"/>
    <col min="7593" max="7593" width="4.6640625" style="48" customWidth="1"/>
    <col min="7594" max="7594" width="2.5546875" style="48" customWidth="1"/>
    <col min="7595" max="7595" width="4.6640625" style="48" customWidth="1"/>
    <col min="7596" max="7596" width="1" style="48" customWidth="1"/>
    <col min="7597" max="7597" width="4.6640625" style="48" customWidth="1"/>
    <col min="7598" max="7598" width="2.5546875" style="48" customWidth="1"/>
    <col min="7599" max="7599" width="4.6640625" style="48" customWidth="1"/>
    <col min="7600" max="7600" width="1" style="48" customWidth="1"/>
    <col min="7601" max="7601" width="4.5546875" style="48" customWidth="1"/>
    <col min="7602" max="7602" width="2.5546875" style="48" customWidth="1"/>
    <col min="7603" max="7603" width="4.88671875" style="48" customWidth="1"/>
    <col min="7604" max="7819" width="9.109375" style="48"/>
    <col min="7820" max="7820" width="1.44140625" style="48" customWidth="1"/>
    <col min="7821" max="7821" width="11.5546875" style="48" customWidth="1"/>
    <col min="7822" max="7824" width="0" style="48" hidden="1" customWidth="1"/>
    <col min="7825" max="7825" width="4.6640625" style="48" customWidth="1"/>
    <col min="7826" max="7826" width="2.5546875" style="48" customWidth="1"/>
    <col min="7827" max="7827" width="4.6640625" style="48" customWidth="1"/>
    <col min="7828" max="7828" width="1" style="48" customWidth="1"/>
    <col min="7829" max="7829" width="4.6640625" style="48" customWidth="1"/>
    <col min="7830" max="7830" width="2.5546875" style="48" customWidth="1"/>
    <col min="7831" max="7831" width="4.6640625" style="48" customWidth="1"/>
    <col min="7832" max="7832" width="1" style="48" customWidth="1"/>
    <col min="7833" max="7833" width="4.6640625" style="48" customWidth="1"/>
    <col min="7834" max="7834" width="2.5546875" style="48" customWidth="1"/>
    <col min="7835" max="7835" width="4.6640625" style="48" customWidth="1"/>
    <col min="7836" max="7836" width="1" style="48" customWidth="1"/>
    <col min="7837" max="7837" width="4.6640625" style="48" customWidth="1"/>
    <col min="7838" max="7838" width="2.5546875" style="48" customWidth="1"/>
    <col min="7839" max="7839" width="4.6640625" style="48" customWidth="1"/>
    <col min="7840" max="7840" width="1.109375" style="48" customWidth="1"/>
    <col min="7841" max="7841" width="4.6640625" style="48" customWidth="1"/>
    <col min="7842" max="7842" width="2.5546875" style="48" customWidth="1"/>
    <col min="7843" max="7843" width="4.6640625" style="48" customWidth="1"/>
    <col min="7844" max="7844" width="1.109375" style="48" customWidth="1"/>
    <col min="7845" max="7845" width="4.6640625" style="48" customWidth="1"/>
    <col min="7846" max="7846" width="2.5546875" style="48" customWidth="1"/>
    <col min="7847" max="7847" width="4.6640625" style="48" customWidth="1"/>
    <col min="7848" max="7848" width="1" style="48" customWidth="1"/>
    <col min="7849" max="7849" width="4.6640625" style="48" customWidth="1"/>
    <col min="7850" max="7850" width="2.5546875" style="48" customWidth="1"/>
    <col min="7851" max="7851" width="4.6640625" style="48" customWidth="1"/>
    <col min="7852" max="7852" width="1" style="48" customWidth="1"/>
    <col min="7853" max="7853" width="4.6640625" style="48" customWidth="1"/>
    <col min="7854" max="7854" width="2.5546875" style="48" customWidth="1"/>
    <col min="7855" max="7855" width="4.6640625" style="48" customWidth="1"/>
    <col min="7856" max="7856" width="1" style="48" customWidth="1"/>
    <col min="7857" max="7857" width="4.5546875" style="48" customWidth="1"/>
    <col min="7858" max="7858" width="2.5546875" style="48" customWidth="1"/>
    <col min="7859" max="7859" width="4.88671875" style="48" customWidth="1"/>
    <col min="7860" max="8075" width="9.109375" style="48"/>
    <col min="8076" max="8076" width="1.44140625" style="48" customWidth="1"/>
    <col min="8077" max="8077" width="11.5546875" style="48" customWidth="1"/>
    <col min="8078" max="8080" width="0" style="48" hidden="1" customWidth="1"/>
    <col min="8081" max="8081" width="4.6640625" style="48" customWidth="1"/>
    <col min="8082" max="8082" width="2.5546875" style="48" customWidth="1"/>
    <col min="8083" max="8083" width="4.6640625" style="48" customWidth="1"/>
    <col min="8084" max="8084" width="1" style="48" customWidth="1"/>
    <col min="8085" max="8085" width="4.6640625" style="48" customWidth="1"/>
    <col min="8086" max="8086" width="2.5546875" style="48" customWidth="1"/>
    <col min="8087" max="8087" width="4.6640625" style="48" customWidth="1"/>
    <col min="8088" max="8088" width="1" style="48" customWidth="1"/>
    <col min="8089" max="8089" width="4.6640625" style="48" customWidth="1"/>
    <col min="8090" max="8090" width="2.5546875" style="48" customWidth="1"/>
    <col min="8091" max="8091" width="4.6640625" style="48" customWidth="1"/>
    <col min="8092" max="8092" width="1" style="48" customWidth="1"/>
    <col min="8093" max="8093" width="4.6640625" style="48" customWidth="1"/>
    <col min="8094" max="8094" width="2.5546875" style="48" customWidth="1"/>
    <col min="8095" max="8095" width="4.6640625" style="48" customWidth="1"/>
    <col min="8096" max="8096" width="1.109375" style="48" customWidth="1"/>
    <col min="8097" max="8097" width="4.6640625" style="48" customWidth="1"/>
    <col min="8098" max="8098" width="2.5546875" style="48" customWidth="1"/>
    <col min="8099" max="8099" width="4.6640625" style="48" customWidth="1"/>
    <col min="8100" max="8100" width="1.109375" style="48" customWidth="1"/>
    <col min="8101" max="8101" width="4.6640625" style="48" customWidth="1"/>
    <col min="8102" max="8102" width="2.5546875" style="48" customWidth="1"/>
    <col min="8103" max="8103" width="4.6640625" style="48" customWidth="1"/>
    <col min="8104" max="8104" width="1" style="48" customWidth="1"/>
    <col min="8105" max="8105" width="4.6640625" style="48" customWidth="1"/>
    <col min="8106" max="8106" width="2.5546875" style="48" customWidth="1"/>
    <col min="8107" max="8107" width="4.6640625" style="48" customWidth="1"/>
    <col min="8108" max="8108" width="1" style="48" customWidth="1"/>
    <col min="8109" max="8109" width="4.6640625" style="48" customWidth="1"/>
    <col min="8110" max="8110" width="2.5546875" style="48" customWidth="1"/>
    <col min="8111" max="8111" width="4.6640625" style="48" customWidth="1"/>
    <col min="8112" max="8112" width="1" style="48" customWidth="1"/>
    <col min="8113" max="8113" width="4.5546875" style="48" customWidth="1"/>
    <col min="8114" max="8114" width="2.5546875" style="48" customWidth="1"/>
    <col min="8115" max="8115" width="4.88671875" style="48" customWidth="1"/>
    <col min="8116" max="8331" width="9.109375" style="48"/>
    <col min="8332" max="8332" width="1.44140625" style="48" customWidth="1"/>
    <col min="8333" max="8333" width="11.5546875" style="48" customWidth="1"/>
    <col min="8334" max="8336" width="0" style="48" hidden="1" customWidth="1"/>
    <col min="8337" max="8337" width="4.6640625" style="48" customWidth="1"/>
    <col min="8338" max="8338" width="2.5546875" style="48" customWidth="1"/>
    <col min="8339" max="8339" width="4.6640625" style="48" customWidth="1"/>
    <col min="8340" max="8340" width="1" style="48" customWidth="1"/>
    <col min="8341" max="8341" width="4.6640625" style="48" customWidth="1"/>
    <col min="8342" max="8342" width="2.5546875" style="48" customWidth="1"/>
    <col min="8343" max="8343" width="4.6640625" style="48" customWidth="1"/>
    <col min="8344" max="8344" width="1" style="48" customWidth="1"/>
    <col min="8345" max="8345" width="4.6640625" style="48" customWidth="1"/>
    <col min="8346" max="8346" width="2.5546875" style="48" customWidth="1"/>
    <col min="8347" max="8347" width="4.6640625" style="48" customWidth="1"/>
    <col min="8348" max="8348" width="1" style="48" customWidth="1"/>
    <col min="8349" max="8349" width="4.6640625" style="48" customWidth="1"/>
    <col min="8350" max="8350" width="2.5546875" style="48" customWidth="1"/>
    <col min="8351" max="8351" width="4.6640625" style="48" customWidth="1"/>
    <col min="8352" max="8352" width="1.109375" style="48" customWidth="1"/>
    <col min="8353" max="8353" width="4.6640625" style="48" customWidth="1"/>
    <col min="8354" max="8354" width="2.5546875" style="48" customWidth="1"/>
    <col min="8355" max="8355" width="4.6640625" style="48" customWidth="1"/>
    <col min="8356" max="8356" width="1.109375" style="48" customWidth="1"/>
    <col min="8357" max="8357" width="4.6640625" style="48" customWidth="1"/>
    <col min="8358" max="8358" width="2.5546875" style="48" customWidth="1"/>
    <col min="8359" max="8359" width="4.6640625" style="48" customWidth="1"/>
    <col min="8360" max="8360" width="1" style="48" customWidth="1"/>
    <col min="8361" max="8361" width="4.6640625" style="48" customWidth="1"/>
    <col min="8362" max="8362" width="2.5546875" style="48" customWidth="1"/>
    <col min="8363" max="8363" width="4.6640625" style="48" customWidth="1"/>
    <col min="8364" max="8364" width="1" style="48" customWidth="1"/>
    <col min="8365" max="8365" width="4.6640625" style="48" customWidth="1"/>
    <col min="8366" max="8366" width="2.5546875" style="48" customWidth="1"/>
    <col min="8367" max="8367" width="4.6640625" style="48" customWidth="1"/>
    <col min="8368" max="8368" width="1" style="48" customWidth="1"/>
    <col min="8369" max="8369" width="4.5546875" style="48" customWidth="1"/>
    <col min="8370" max="8370" width="2.5546875" style="48" customWidth="1"/>
    <col min="8371" max="8371" width="4.88671875" style="48" customWidth="1"/>
    <col min="8372" max="8587" width="9.109375" style="48"/>
    <col min="8588" max="8588" width="1.44140625" style="48" customWidth="1"/>
    <col min="8589" max="8589" width="11.5546875" style="48" customWidth="1"/>
    <col min="8590" max="8592" width="0" style="48" hidden="1" customWidth="1"/>
    <col min="8593" max="8593" width="4.6640625" style="48" customWidth="1"/>
    <col min="8594" max="8594" width="2.5546875" style="48" customWidth="1"/>
    <col min="8595" max="8595" width="4.6640625" style="48" customWidth="1"/>
    <col min="8596" max="8596" width="1" style="48" customWidth="1"/>
    <col min="8597" max="8597" width="4.6640625" style="48" customWidth="1"/>
    <col min="8598" max="8598" width="2.5546875" style="48" customWidth="1"/>
    <col min="8599" max="8599" width="4.6640625" style="48" customWidth="1"/>
    <col min="8600" max="8600" width="1" style="48" customWidth="1"/>
    <col min="8601" max="8601" width="4.6640625" style="48" customWidth="1"/>
    <col min="8602" max="8602" width="2.5546875" style="48" customWidth="1"/>
    <col min="8603" max="8603" width="4.6640625" style="48" customWidth="1"/>
    <col min="8604" max="8604" width="1" style="48" customWidth="1"/>
    <col min="8605" max="8605" width="4.6640625" style="48" customWidth="1"/>
    <col min="8606" max="8606" width="2.5546875" style="48" customWidth="1"/>
    <col min="8607" max="8607" width="4.6640625" style="48" customWidth="1"/>
    <col min="8608" max="8608" width="1.109375" style="48" customWidth="1"/>
    <col min="8609" max="8609" width="4.6640625" style="48" customWidth="1"/>
    <col min="8610" max="8610" width="2.5546875" style="48" customWidth="1"/>
    <col min="8611" max="8611" width="4.6640625" style="48" customWidth="1"/>
    <col min="8612" max="8612" width="1.109375" style="48" customWidth="1"/>
    <col min="8613" max="8613" width="4.6640625" style="48" customWidth="1"/>
    <col min="8614" max="8614" width="2.5546875" style="48" customWidth="1"/>
    <col min="8615" max="8615" width="4.6640625" style="48" customWidth="1"/>
    <col min="8616" max="8616" width="1" style="48" customWidth="1"/>
    <col min="8617" max="8617" width="4.6640625" style="48" customWidth="1"/>
    <col min="8618" max="8618" width="2.5546875" style="48" customWidth="1"/>
    <col min="8619" max="8619" width="4.6640625" style="48" customWidth="1"/>
    <col min="8620" max="8620" width="1" style="48" customWidth="1"/>
    <col min="8621" max="8621" width="4.6640625" style="48" customWidth="1"/>
    <col min="8622" max="8622" width="2.5546875" style="48" customWidth="1"/>
    <col min="8623" max="8623" width="4.6640625" style="48" customWidth="1"/>
    <col min="8624" max="8624" width="1" style="48" customWidth="1"/>
    <col min="8625" max="8625" width="4.5546875" style="48" customWidth="1"/>
    <col min="8626" max="8626" width="2.5546875" style="48" customWidth="1"/>
    <col min="8627" max="8627" width="4.88671875" style="48" customWidth="1"/>
    <col min="8628" max="8843" width="9.109375" style="48"/>
    <col min="8844" max="8844" width="1.44140625" style="48" customWidth="1"/>
    <col min="8845" max="8845" width="11.5546875" style="48" customWidth="1"/>
    <col min="8846" max="8848" width="0" style="48" hidden="1" customWidth="1"/>
    <col min="8849" max="8849" width="4.6640625" style="48" customWidth="1"/>
    <col min="8850" max="8850" width="2.5546875" style="48" customWidth="1"/>
    <col min="8851" max="8851" width="4.6640625" style="48" customWidth="1"/>
    <col min="8852" max="8852" width="1" style="48" customWidth="1"/>
    <col min="8853" max="8853" width="4.6640625" style="48" customWidth="1"/>
    <col min="8854" max="8854" width="2.5546875" style="48" customWidth="1"/>
    <col min="8855" max="8855" width="4.6640625" style="48" customWidth="1"/>
    <col min="8856" max="8856" width="1" style="48" customWidth="1"/>
    <col min="8857" max="8857" width="4.6640625" style="48" customWidth="1"/>
    <col min="8858" max="8858" width="2.5546875" style="48" customWidth="1"/>
    <col min="8859" max="8859" width="4.6640625" style="48" customWidth="1"/>
    <col min="8860" max="8860" width="1" style="48" customWidth="1"/>
    <col min="8861" max="8861" width="4.6640625" style="48" customWidth="1"/>
    <col min="8862" max="8862" width="2.5546875" style="48" customWidth="1"/>
    <col min="8863" max="8863" width="4.6640625" style="48" customWidth="1"/>
    <col min="8864" max="8864" width="1.109375" style="48" customWidth="1"/>
    <col min="8865" max="8865" width="4.6640625" style="48" customWidth="1"/>
    <col min="8866" max="8866" width="2.5546875" style="48" customWidth="1"/>
    <col min="8867" max="8867" width="4.6640625" style="48" customWidth="1"/>
    <col min="8868" max="8868" width="1.109375" style="48" customWidth="1"/>
    <col min="8869" max="8869" width="4.6640625" style="48" customWidth="1"/>
    <col min="8870" max="8870" width="2.5546875" style="48" customWidth="1"/>
    <col min="8871" max="8871" width="4.6640625" style="48" customWidth="1"/>
    <col min="8872" max="8872" width="1" style="48" customWidth="1"/>
    <col min="8873" max="8873" width="4.6640625" style="48" customWidth="1"/>
    <col min="8874" max="8874" width="2.5546875" style="48" customWidth="1"/>
    <col min="8875" max="8875" width="4.6640625" style="48" customWidth="1"/>
    <col min="8876" max="8876" width="1" style="48" customWidth="1"/>
    <col min="8877" max="8877" width="4.6640625" style="48" customWidth="1"/>
    <col min="8878" max="8878" width="2.5546875" style="48" customWidth="1"/>
    <col min="8879" max="8879" width="4.6640625" style="48" customWidth="1"/>
    <col min="8880" max="8880" width="1" style="48" customWidth="1"/>
    <col min="8881" max="8881" width="4.5546875" style="48" customWidth="1"/>
    <col min="8882" max="8882" width="2.5546875" style="48" customWidth="1"/>
    <col min="8883" max="8883" width="4.88671875" style="48" customWidth="1"/>
    <col min="8884" max="9099" width="9.109375" style="48"/>
    <col min="9100" max="9100" width="1.44140625" style="48" customWidth="1"/>
    <col min="9101" max="9101" width="11.5546875" style="48" customWidth="1"/>
    <col min="9102" max="9104" width="0" style="48" hidden="1" customWidth="1"/>
    <col min="9105" max="9105" width="4.6640625" style="48" customWidth="1"/>
    <col min="9106" max="9106" width="2.5546875" style="48" customWidth="1"/>
    <col min="9107" max="9107" width="4.6640625" style="48" customWidth="1"/>
    <col min="9108" max="9108" width="1" style="48" customWidth="1"/>
    <col min="9109" max="9109" width="4.6640625" style="48" customWidth="1"/>
    <col min="9110" max="9110" width="2.5546875" style="48" customWidth="1"/>
    <col min="9111" max="9111" width="4.6640625" style="48" customWidth="1"/>
    <col min="9112" max="9112" width="1" style="48" customWidth="1"/>
    <col min="9113" max="9113" width="4.6640625" style="48" customWidth="1"/>
    <col min="9114" max="9114" width="2.5546875" style="48" customWidth="1"/>
    <col min="9115" max="9115" width="4.6640625" style="48" customWidth="1"/>
    <col min="9116" max="9116" width="1" style="48" customWidth="1"/>
    <col min="9117" max="9117" width="4.6640625" style="48" customWidth="1"/>
    <col min="9118" max="9118" width="2.5546875" style="48" customWidth="1"/>
    <col min="9119" max="9119" width="4.6640625" style="48" customWidth="1"/>
    <col min="9120" max="9120" width="1.109375" style="48" customWidth="1"/>
    <col min="9121" max="9121" width="4.6640625" style="48" customWidth="1"/>
    <col min="9122" max="9122" width="2.5546875" style="48" customWidth="1"/>
    <col min="9123" max="9123" width="4.6640625" style="48" customWidth="1"/>
    <col min="9124" max="9124" width="1.109375" style="48" customWidth="1"/>
    <col min="9125" max="9125" width="4.6640625" style="48" customWidth="1"/>
    <col min="9126" max="9126" width="2.5546875" style="48" customWidth="1"/>
    <col min="9127" max="9127" width="4.6640625" style="48" customWidth="1"/>
    <col min="9128" max="9128" width="1" style="48" customWidth="1"/>
    <col min="9129" max="9129" width="4.6640625" style="48" customWidth="1"/>
    <col min="9130" max="9130" width="2.5546875" style="48" customWidth="1"/>
    <col min="9131" max="9131" width="4.6640625" style="48" customWidth="1"/>
    <col min="9132" max="9132" width="1" style="48" customWidth="1"/>
    <col min="9133" max="9133" width="4.6640625" style="48" customWidth="1"/>
    <col min="9134" max="9134" width="2.5546875" style="48" customWidth="1"/>
    <col min="9135" max="9135" width="4.6640625" style="48" customWidth="1"/>
    <col min="9136" max="9136" width="1" style="48" customWidth="1"/>
    <col min="9137" max="9137" width="4.5546875" style="48" customWidth="1"/>
    <col min="9138" max="9138" width="2.5546875" style="48" customWidth="1"/>
    <col min="9139" max="9139" width="4.88671875" style="48" customWidth="1"/>
    <col min="9140" max="9355" width="9.109375" style="48"/>
    <col min="9356" max="9356" width="1.44140625" style="48" customWidth="1"/>
    <col min="9357" max="9357" width="11.5546875" style="48" customWidth="1"/>
    <col min="9358" max="9360" width="0" style="48" hidden="1" customWidth="1"/>
    <col min="9361" max="9361" width="4.6640625" style="48" customWidth="1"/>
    <col min="9362" max="9362" width="2.5546875" style="48" customWidth="1"/>
    <col min="9363" max="9363" width="4.6640625" style="48" customWidth="1"/>
    <col min="9364" max="9364" width="1" style="48" customWidth="1"/>
    <col min="9365" max="9365" width="4.6640625" style="48" customWidth="1"/>
    <col min="9366" max="9366" width="2.5546875" style="48" customWidth="1"/>
    <col min="9367" max="9367" width="4.6640625" style="48" customWidth="1"/>
    <col min="9368" max="9368" width="1" style="48" customWidth="1"/>
    <col min="9369" max="9369" width="4.6640625" style="48" customWidth="1"/>
    <col min="9370" max="9370" width="2.5546875" style="48" customWidth="1"/>
    <col min="9371" max="9371" width="4.6640625" style="48" customWidth="1"/>
    <col min="9372" max="9372" width="1" style="48" customWidth="1"/>
    <col min="9373" max="9373" width="4.6640625" style="48" customWidth="1"/>
    <col min="9374" max="9374" width="2.5546875" style="48" customWidth="1"/>
    <col min="9375" max="9375" width="4.6640625" style="48" customWidth="1"/>
    <col min="9376" max="9376" width="1.109375" style="48" customWidth="1"/>
    <col min="9377" max="9377" width="4.6640625" style="48" customWidth="1"/>
    <col min="9378" max="9378" width="2.5546875" style="48" customWidth="1"/>
    <col min="9379" max="9379" width="4.6640625" style="48" customWidth="1"/>
    <col min="9380" max="9380" width="1.109375" style="48" customWidth="1"/>
    <col min="9381" max="9381" width="4.6640625" style="48" customWidth="1"/>
    <col min="9382" max="9382" width="2.5546875" style="48" customWidth="1"/>
    <col min="9383" max="9383" width="4.6640625" style="48" customWidth="1"/>
    <col min="9384" max="9384" width="1" style="48" customWidth="1"/>
    <col min="9385" max="9385" width="4.6640625" style="48" customWidth="1"/>
    <col min="9386" max="9386" width="2.5546875" style="48" customWidth="1"/>
    <col min="9387" max="9387" width="4.6640625" style="48" customWidth="1"/>
    <col min="9388" max="9388" width="1" style="48" customWidth="1"/>
    <col min="9389" max="9389" width="4.6640625" style="48" customWidth="1"/>
    <col min="9390" max="9390" width="2.5546875" style="48" customWidth="1"/>
    <col min="9391" max="9391" width="4.6640625" style="48" customWidth="1"/>
    <col min="9392" max="9392" width="1" style="48" customWidth="1"/>
    <col min="9393" max="9393" width="4.5546875" style="48" customWidth="1"/>
    <col min="9394" max="9394" width="2.5546875" style="48" customWidth="1"/>
    <col min="9395" max="9395" width="4.88671875" style="48" customWidth="1"/>
    <col min="9396" max="9611" width="9.109375" style="48"/>
    <col min="9612" max="9612" width="1.44140625" style="48" customWidth="1"/>
    <col min="9613" max="9613" width="11.5546875" style="48" customWidth="1"/>
    <col min="9614" max="9616" width="0" style="48" hidden="1" customWidth="1"/>
    <col min="9617" max="9617" width="4.6640625" style="48" customWidth="1"/>
    <col min="9618" max="9618" width="2.5546875" style="48" customWidth="1"/>
    <col min="9619" max="9619" width="4.6640625" style="48" customWidth="1"/>
    <col min="9620" max="9620" width="1" style="48" customWidth="1"/>
    <col min="9621" max="9621" width="4.6640625" style="48" customWidth="1"/>
    <col min="9622" max="9622" width="2.5546875" style="48" customWidth="1"/>
    <col min="9623" max="9623" width="4.6640625" style="48" customWidth="1"/>
    <col min="9624" max="9624" width="1" style="48" customWidth="1"/>
    <col min="9625" max="9625" width="4.6640625" style="48" customWidth="1"/>
    <col min="9626" max="9626" width="2.5546875" style="48" customWidth="1"/>
    <col min="9627" max="9627" width="4.6640625" style="48" customWidth="1"/>
    <col min="9628" max="9628" width="1" style="48" customWidth="1"/>
    <col min="9629" max="9629" width="4.6640625" style="48" customWidth="1"/>
    <col min="9630" max="9630" width="2.5546875" style="48" customWidth="1"/>
    <col min="9631" max="9631" width="4.6640625" style="48" customWidth="1"/>
    <col min="9632" max="9632" width="1.109375" style="48" customWidth="1"/>
    <col min="9633" max="9633" width="4.6640625" style="48" customWidth="1"/>
    <col min="9634" max="9634" width="2.5546875" style="48" customWidth="1"/>
    <col min="9635" max="9635" width="4.6640625" style="48" customWidth="1"/>
    <col min="9636" max="9636" width="1.109375" style="48" customWidth="1"/>
    <col min="9637" max="9637" width="4.6640625" style="48" customWidth="1"/>
    <col min="9638" max="9638" width="2.5546875" style="48" customWidth="1"/>
    <col min="9639" max="9639" width="4.6640625" style="48" customWidth="1"/>
    <col min="9640" max="9640" width="1" style="48" customWidth="1"/>
    <col min="9641" max="9641" width="4.6640625" style="48" customWidth="1"/>
    <col min="9642" max="9642" width="2.5546875" style="48" customWidth="1"/>
    <col min="9643" max="9643" width="4.6640625" style="48" customWidth="1"/>
    <col min="9644" max="9644" width="1" style="48" customWidth="1"/>
    <col min="9645" max="9645" width="4.6640625" style="48" customWidth="1"/>
    <col min="9646" max="9646" width="2.5546875" style="48" customWidth="1"/>
    <col min="9647" max="9647" width="4.6640625" style="48" customWidth="1"/>
    <col min="9648" max="9648" width="1" style="48" customWidth="1"/>
    <col min="9649" max="9649" width="4.5546875" style="48" customWidth="1"/>
    <col min="9650" max="9650" width="2.5546875" style="48" customWidth="1"/>
    <col min="9651" max="9651" width="4.88671875" style="48" customWidth="1"/>
    <col min="9652" max="9867" width="9.109375" style="48"/>
    <col min="9868" max="9868" width="1.44140625" style="48" customWidth="1"/>
    <col min="9869" max="9869" width="11.5546875" style="48" customWidth="1"/>
    <col min="9870" max="9872" width="0" style="48" hidden="1" customWidth="1"/>
    <col min="9873" max="9873" width="4.6640625" style="48" customWidth="1"/>
    <col min="9874" max="9874" width="2.5546875" style="48" customWidth="1"/>
    <col min="9875" max="9875" width="4.6640625" style="48" customWidth="1"/>
    <col min="9876" max="9876" width="1" style="48" customWidth="1"/>
    <col min="9877" max="9877" width="4.6640625" style="48" customWidth="1"/>
    <col min="9878" max="9878" width="2.5546875" style="48" customWidth="1"/>
    <col min="9879" max="9879" width="4.6640625" style="48" customWidth="1"/>
    <col min="9880" max="9880" width="1" style="48" customWidth="1"/>
    <col min="9881" max="9881" width="4.6640625" style="48" customWidth="1"/>
    <col min="9882" max="9882" width="2.5546875" style="48" customWidth="1"/>
    <col min="9883" max="9883" width="4.6640625" style="48" customWidth="1"/>
    <col min="9884" max="9884" width="1" style="48" customWidth="1"/>
    <col min="9885" max="9885" width="4.6640625" style="48" customWidth="1"/>
    <col min="9886" max="9886" width="2.5546875" style="48" customWidth="1"/>
    <col min="9887" max="9887" width="4.6640625" style="48" customWidth="1"/>
    <col min="9888" max="9888" width="1.109375" style="48" customWidth="1"/>
    <col min="9889" max="9889" width="4.6640625" style="48" customWidth="1"/>
    <col min="9890" max="9890" width="2.5546875" style="48" customWidth="1"/>
    <col min="9891" max="9891" width="4.6640625" style="48" customWidth="1"/>
    <col min="9892" max="9892" width="1.109375" style="48" customWidth="1"/>
    <col min="9893" max="9893" width="4.6640625" style="48" customWidth="1"/>
    <col min="9894" max="9894" width="2.5546875" style="48" customWidth="1"/>
    <col min="9895" max="9895" width="4.6640625" style="48" customWidth="1"/>
    <col min="9896" max="9896" width="1" style="48" customWidth="1"/>
    <col min="9897" max="9897" width="4.6640625" style="48" customWidth="1"/>
    <col min="9898" max="9898" width="2.5546875" style="48" customWidth="1"/>
    <col min="9899" max="9899" width="4.6640625" style="48" customWidth="1"/>
    <col min="9900" max="9900" width="1" style="48" customWidth="1"/>
    <col min="9901" max="9901" width="4.6640625" style="48" customWidth="1"/>
    <col min="9902" max="9902" width="2.5546875" style="48" customWidth="1"/>
    <col min="9903" max="9903" width="4.6640625" style="48" customWidth="1"/>
    <col min="9904" max="9904" width="1" style="48" customWidth="1"/>
    <col min="9905" max="9905" width="4.5546875" style="48" customWidth="1"/>
    <col min="9906" max="9906" width="2.5546875" style="48" customWidth="1"/>
    <col min="9907" max="9907" width="4.88671875" style="48" customWidth="1"/>
    <col min="9908" max="10123" width="9.109375" style="48"/>
    <col min="10124" max="10124" width="1.44140625" style="48" customWidth="1"/>
    <col min="10125" max="10125" width="11.5546875" style="48" customWidth="1"/>
    <col min="10126" max="10128" width="0" style="48" hidden="1" customWidth="1"/>
    <col min="10129" max="10129" width="4.6640625" style="48" customWidth="1"/>
    <col min="10130" max="10130" width="2.5546875" style="48" customWidth="1"/>
    <col min="10131" max="10131" width="4.6640625" style="48" customWidth="1"/>
    <col min="10132" max="10132" width="1" style="48" customWidth="1"/>
    <col min="10133" max="10133" width="4.6640625" style="48" customWidth="1"/>
    <col min="10134" max="10134" width="2.5546875" style="48" customWidth="1"/>
    <col min="10135" max="10135" width="4.6640625" style="48" customWidth="1"/>
    <col min="10136" max="10136" width="1" style="48" customWidth="1"/>
    <col min="10137" max="10137" width="4.6640625" style="48" customWidth="1"/>
    <col min="10138" max="10138" width="2.5546875" style="48" customWidth="1"/>
    <col min="10139" max="10139" width="4.6640625" style="48" customWidth="1"/>
    <col min="10140" max="10140" width="1" style="48" customWidth="1"/>
    <col min="10141" max="10141" width="4.6640625" style="48" customWidth="1"/>
    <col min="10142" max="10142" width="2.5546875" style="48" customWidth="1"/>
    <col min="10143" max="10143" width="4.6640625" style="48" customWidth="1"/>
    <col min="10144" max="10144" width="1.109375" style="48" customWidth="1"/>
    <col min="10145" max="10145" width="4.6640625" style="48" customWidth="1"/>
    <col min="10146" max="10146" width="2.5546875" style="48" customWidth="1"/>
    <col min="10147" max="10147" width="4.6640625" style="48" customWidth="1"/>
    <col min="10148" max="10148" width="1.109375" style="48" customWidth="1"/>
    <col min="10149" max="10149" width="4.6640625" style="48" customWidth="1"/>
    <col min="10150" max="10150" width="2.5546875" style="48" customWidth="1"/>
    <col min="10151" max="10151" width="4.6640625" style="48" customWidth="1"/>
    <col min="10152" max="10152" width="1" style="48" customWidth="1"/>
    <col min="10153" max="10153" width="4.6640625" style="48" customWidth="1"/>
    <col min="10154" max="10154" width="2.5546875" style="48" customWidth="1"/>
    <col min="10155" max="10155" width="4.6640625" style="48" customWidth="1"/>
    <col min="10156" max="10156" width="1" style="48" customWidth="1"/>
    <col min="10157" max="10157" width="4.6640625" style="48" customWidth="1"/>
    <col min="10158" max="10158" width="2.5546875" style="48" customWidth="1"/>
    <col min="10159" max="10159" width="4.6640625" style="48" customWidth="1"/>
    <col min="10160" max="10160" width="1" style="48" customWidth="1"/>
    <col min="10161" max="10161" width="4.5546875" style="48" customWidth="1"/>
    <col min="10162" max="10162" width="2.5546875" style="48" customWidth="1"/>
    <col min="10163" max="10163" width="4.88671875" style="48" customWidth="1"/>
    <col min="10164" max="10379" width="9.109375" style="48"/>
    <col min="10380" max="10380" width="1.44140625" style="48" customWidth="1"/>
    <col min="10381" max="10381" width="11.5546875" style="48" customWidth="1"/>
    <col min="10382" max="10384" width="0" style="48" hidden="1" customWidth="1"/>
    <col min="10385" max="10385" width="4.6640625" style="48" customWidth="1"/>
    <col min="10386" max="10386" width="2.5546875" style="48" customWidth="1"/>
    <col min="10387" max="10387" width="4.6640625" style="48" customWidth="1"/>
    <col min="10388" max="10388" width="1" style="48" customWidth="1"/>
    <col min="10389" max="10389" width="4.6640625" style="48" customWidth="1"/>
    <col min="10390" max="10390" width="2.5546875" style="48" customWidth="1"/>
    <col min="10391" max="10391" width="4.6640625" style="48" customWidth="1"/>
    <col min="10392" max="10392" width="1" style="48" customWidth="1"/>
    <col min="10393" max="10393" width="4.6640625" style="48" customWidth="1"/>
    <col min="10394" max="10394" width="2.5546875" style="48" customWidth="1"/>
    <col min="10395" max="10395" width="4.6640625" style="48" customWidth="1"/>
    <col min="10396" max="10396" width="1" style="48" customWidth="1"/>
    <col min="10397" max="10397" width="4.6640625" style="48" customWidth="1"/>
    <col min="10398" max="10398" width="2.5546875" style="48" customWidth="1"/>
    <col min="10399" max="10399" width="4.6640625" style="48" customWidth="1"/>
    <col min="10400" max="10400" width="1.109375" style="48" customWidth="1"/>
    <col min="10401" max="10401" width="4.6640625" style="48" customWidth="1"/>
    <col min="10402" max="10402" width="2.5546875" style="48" customWidth="1"/>
    <col min="10403" max="10403" width="4.6640625" style="48" customWidth="1"/>
    <col min="10404" max="10404" width="1.109375" style="48" customWidth="1"/>
    <col min="10405" max="10405" width="4.6640625" style="48" customWidth="1"/>
    <col min="10406" max="10406" width="2.5546875" style="48" customWidth="1"/>
    <col min="10407" max="10407" width="4.6640625" style="48" customWidth="1"/>
    <col min="10408" max="10408" width="1" style="48" customWidth="1"/>
    <col min="10409" max="10409" width="4.6640625" style="48" customWidth="1"/>
    <col min="10410" max="10410" width="2.5546875" style="48" customWidth="1"/>
    <col min="10411" max="10411" width="4.6640625" style="48" customWidth="1"/>
    <col min="10412" max="10412" width="1" style="48" customWidth="1"/>
    <col min="10413" max="10413" width="4.6640625" style="48" customWidth="1"/>
    <col min="10414" max="10414" width="2.5546875" style="48" customWidth="1"/>
    <col min="10415" max="10415" width="4.6640625" style="48" customWidth="1"/>
    <col min="10416" max="10416" width="1" style="48" customWidth="1"/>
    <col min="10417" max="10417" width="4.5546875" style="48" customWidth="1"/>
    <col min="10418" max="10418" width="2.5546875" style="48" customWidth="1"/>
    <col min="10419" max="10419" width="4.88671875" style="48" customWidth="1"/>
    <col min="10420" max="10635" width="9.109375" style="48"/>
    <col min="10636" max="10636" width="1.44140625" style="48" customWidth="1"/>
    <col min="10637" max="10637" width="11.5546875" style="48" customWidth="1"/>
    <col min="10638" max="10640" width="0" style="48" hidden="1" customWidth="1"/>
    <col min="10641" max="10641" width="4.6640625" style="48" customWidth="1"/>
    <col min="10642" max="10642" width="2.5546875" style="48" customWidth="1"/>
    <col min="10643" max="10643" width="4.6640625" style="48" customWidth="1"/>
    <col min="10644" max="10644" width="1" style="48" customWidth="1"/>
    <col min="10645" max="10645" width="4.6640625" style="48" customWidth="1"/>
    <col min="10646" max="10646" width="2.5546875" style="48" customWidth="1"/>
    <col min="10647" max="10647" width="4.6640625" style="48" customWidth="1"/>
    <col min="10648" max="10648" width="1" style="48" customWidth="1"/>
    <col min="10649" max="10649" width="4.6640625" style="48" customWidth="1"/>
    <col min="10650" max="10650" width="2.5546875" style="48" customWidth="1"/>
    <col min="10651" max="10651" width="4.6640625" style="48" customWidth="1"/>
    <col min="10652" max="10652" width="1" style="48" customWidth="1"/>
    <col min="10653" max="10653" width="4.6640625" style="48" customWidth="1"/>
    <col min="10654" max="10654" width="2.5546875" style="48" customWidth="1"/>
    <col min="10655" max="10655" width="4.6640625" style="48" customWidth="1"/>
    <col min="10656" max="10656" width="1.109375" style="48" customWidth="1"/>
    <col min="10657" max="10657" width="4.6640625" style="48" customWidth="1"/>
    <col min="10658" max="10658" width="2.5546875" style="48" customWidth="1"/>
    <col min="10659" max="10659" width="4.6640625" style="48" customWidth="1"/>
    <col min="10660" max="10660" width="1.109375" style="48" customWidth="1"/>
    <col min="10661" max="10661" width="4.6640625" style="48" customWidth="1"/>
    <col min="10662" max="10662" width="2.5546875" style="48" customWidth="1"/>
    <col min="10663" max="10663" width="4.6640625" style="48" customWidth="1"/>
    <col min="10664" max="10664" width="1" style="48" customWidth="1"/>
    <col min="10665" max="10665" width="4.6640625" style="48" customWidth="1"/>
    <col min="10666" max="10666" width="2.5546875" style="48" customWidth="1"/>
    <col min="10667" max="10667" width="4.6640625" style="48" customWidth="1"/>
    <col min="10668" max="10668" width="1" style="48" customWidth="1"/>
    <col min="10669" max="10669" width="4.6640625" style="48" customWidth="1"/>
    <col min="10670" max="10670" width="2.5546875" style="48" customWidth="1"/>
    <col min="10671" max="10671" width="4.6640625" style="48" customWidth="1"/>
    <col min="10672" max="10672" width="1" style="48" customWidth="1"/>
    <col min="10673" max="10673" width="4.5546875" style="48" customWidth="1"/>
    <col min="10674" max="10674" width="2.5546875" style="48" customWidth="1"/>
    <col min="10675" max="10675" width="4.88671875" style="48" customWidth="1"/>
    <col min="10676" max="10891" width="9.109375" style="48"/>
    <col min="10892" max="10892" width="1.44140625" style="48" customWidth="1"/>
    <col min="10893" max="10893" width="11.5546875" style="48" customWidth="1"/>
    <col min="10894" max="10896" width="0" style="48" hidden="1" customWidth="1"/>
    <col min="10897" max="10897" width="4.6640625" style="48" customWidth="1"/>
    <col min="10898" max="10898" width="2.5546875" style="48" customWidth="1"/>
    <col min="10899" max="10899" width="4.6640625" style="48" customWidth="1"/>
    <col min="10900" max="10900" width="1" style="48" customWidth="1"/>
    <col min="10901" max="10901" width="4.6640625" style="48" customWidth="1"/>
    <col min="10902" max="10902" width="2.5546875" style="48" customWidth="1"/>
    <col min="10903" max="10903" width="4.6640625" style="48" customWidth="1"/>
    <col min="10904" max="10904" width="1" style="48" customWidth="1"/>
    <col min="10905" max="10905" width="4.6640625" style="48" customWidth="1"/>
    <col min="10906" max="10906" width="2.5546875" style="48" customWidth="1"/>
    <col min="10907" max="10907" width="4.6640625" style="48" customWidth="1"/>
    <col min="10908" max="10908" width="1" style="48" customWidth="1"/>
    <col min="10909" max="10909" width="4.6640625" style="48" customWidth="1"/>
    <col min="10910" max="10910" width="2.5546875" style="48" customWidth="1"/>
    <col min="10911" max="10911" width="4.6640625" style="48" customWidth="1"/>
    <col min="10912" max="10912" width="1.109375" style="48" customWidth="1"/>
    <col min="10913" max="10913" width="4.6640625" style="48" customWidth="1"/>
    <col min="10914" max="10914" width="2.5546875" style="48" customWidth="1"/>
    <col min="10915" max="10915" width="4.6640625" style="48" customWidth="1"/>
    <col min="10916" max="10916" width="1.109375" style="48" customWidth="1"/>
    <col min="10917" max="10917" width="4.6640625" style="48" customWidth="1"/>
    <col min="10918" max="10918" width="2.5546875" style="48" customWidth="1"/>
    <col min="10919" max="10919" width="4.6640625" style="48" customWidth="1"/>
    <col min="10920" max="10920" width="1" style="48" customWidth="1"/>
    <col min="10921" max="10921" width="4.6640625" style="48" customWidth="1"/>
    <col min="10922" max="10922" width="2.5546875" style="48" customWidth="1"/>
    <col min="10923" max="10923" width="4.6640625" style="48" customWidth="1"/>
    <col min="10924" max="10924" width="1" style="48" customWidth="1"/>
    <col min="10925" max="10925" width="4.6640625" style="48" customWidth="1"/>
    <col min="10926" max="10926" width="2.5546875" style="48" customWidth="1"/>
    <col min="10927" max="10927" width="4.6640625" style="48" customWidth="1"/>
    <col min="10928" max="10928" width="1" style="48" customWidth="1"/>
    <col min="10929" max="10929" width="4.5546875" style="48" customWidth="1"/>
    <col min="10930" max="10930" width="2.5546875" style="48" customWidth="1"/>
    <col min="10931" max="10931" width="4.88671875" style="48" customWidth="1"/>
    <col min="10932" max="11147" width="9.109375" style="48"/>
    <col min="11148" max="11148" width="1.44140625" style="48" customWidth="1"/>
    <col min="11149" max="11149" width="11.5546875" style="48" customWidth="1"/>
    <col min="11150" max="11152" width="0" style="48" hidden="1" customWidth="1"/>
    <col min="11153" max="11153" width="4.6640625" style="48" customWidth="1"/>
    <col min="11154" max="11154" width="2.5546875" style="48" customWidth="1"/>
    <col min="11155" max="11155" width="4.6640625" style="48" customWidth="1"/>
    <col min="11156" max="11156" width="1" style="48" customWidth="1"/>
    <col min="11157" max="11157" width="4.6640625" style="48" customWidth="1"/>
    <col min="11158" max="11158" width="2.5546875" style="48" customWidth="1"/>
    <col min="11159" max="11159" width="4.6640625" style="48" customWidth="1"/>
    <col min="11160" max="11160" width="1" style="48" customWidth="1"/>
    <col min="11161" max="11161" width="4.6640625" style="48" customWidth="1"/>
    <col min="11162" max="11162" width="2.5546875" style="48" customWidth="1"/>
    <col min="11163" max="11163" width="4.6640625" style="48" customWidth="1"/>
    <col min="11164" max="11164" width="1" style="48" customWidth="1"/>
    <col min="11165" max="11165" width="4.6640625" style="48" customWidth="1"/>
    <col min="11166" max="11166" width="2.5546875" style="48" customWidth="1"/>
    <col min="11167" max="11167" width="4.6640625" style="48" customWidth="1"/>
    <col min="11168" max="11168" width="1.109375" style="48" customWidth="1"/>
    <col min="11169" max="11169" width="4.6640625" style="48" customWidth="1"/>
    <col min="11170" max="11170" width="2.5546875" style="48" customWidth="1"/>
    <col min="11171" max="11171" width="4.6640625" style="48" customWidth="1"/>
    <col min="11172" max="11172" width="1.109375" style="48" customWidth="1"/>
    <col min="11173" max="11173" width="4.6640625" style="48" customWidth="1"/>
    <col min="11174" max="11174" width="2.5546875" style="48" customWidth="1"/>
    <col min="11175" max="11175" width="4.6640625" style="48" customWidth="1"/>
    <col min="11176" max="11176" width="1" style="48" customWidth="1"/>
    <col min="11177" max="11177" width="4.6640625" style="48" customWidth="1"/>
    <col min="11178" max="11178" width="2.5546875" style="48" customWidth="1"/>
    <col min="11179" max="11179" width="4.6640625" style="48" customWidth="1"/>
    <col min="11180" max="11180" width="1" style="48" customWidth="1"/>
    <col min="11181" max="11181" width="4.6640625" style="48" customWidth="1"/>
    <col min="11182" max="11182" width="2.5546875" style="48" customWidth="1"/>
    <col min="11183" max="11183" width="4.6640625" style="48" customWidth="1"/>
    <col min="11184" max="11184" width="1" style="48" customWidth="1"/>
    <col min="11185" max="11185" width="4.5546875" style="48" customWidth="1"/>
    <col min="11186" max="11186" width="2.5546875" style="48" customWidth="1"/>
    <col min="11187" max="11187" width="4.88671875" style="48" customWidth="1"/>
    <col min="11188" max="11403" width="9.109375" style="48"/>
    <col min="11404" max="11404" width="1.44140625" style="48" customWidth="1"/>
    <col min="11405" max="11405" width="11.5546875" style="48" customWidth="1"/>
    <col min="11406" max="11408" width="0" style="48" hidden="1" customWidth="1"/>
    <col min="11409" max="11409" width="4.6640625" style="48" customWidth="1"/>
    <col min="11410" max="11410" width="2.5546875" style="48" customWidth="1"/>
    <col min="11411" max="11411" width="4.6640625" style="48" customWidth="1"/>
    <col min="11412" max="11412" width="1" style="48" customWidth="1"/>
    <col min="11413" max="11413" width="4.6640625" style="48" customWidth="1"/>
    <col min="11414" max="11414" width="2.5546875" style="48" customWidth="1"/>
    <col min="11415" max="11415" width="4.6640625" style="48" customWidth="1"/>
    <col min="11416" max="11416" width="1" style="48" customWidth="1"/>
    <col min="11417" max="11417" width="4.6640625" style="48" customWidth="1"/>
    <col min="11418" max="11418" width="2.5546875" style="48" customWidth="1"/>
    <col min="11419" max="11419" width="4.6640625" style="48" customWidth="1"/>
    <col min="11420" max="11420" width="1" style="48" customWidth="1"/>
    <col min="11421" max="11421" width="4.6640625" style="48" customWidth="1"/>
    <col min="11422" max="11422" width="2.5546875" style="48" customWidth="1"/>
    <col min="11423" max="11423" width="4.6640625" style="48" customWidth="1"/>
    <col min="11424" max="11424" width="1.109375" style="48" customWidth="1"/>
    <col min="11425" max="11425" width="4.6640625" style="48" customWidth="1"/>
    <col min="11426" max="11426" width="2.5546875" style="48" customWidth="1"/>
    <col min="11427" max="11427" width="4.6640625" style="48" customWidth="1"/>
    <col min="11428" max="11428" width="1.109375" style="48" customWidth="1"/>
    <col min="11429" max="11429" width="4.6640625" style="48" customWidth="1"/>
    <col min="11430" max="11430" width="2.5546875" style="48" customWidth="1"/>
    <col min="11431" max="11431" width="4.6640625" style="48" customWidth="1"/>
    <col min="11432" max="11432" width="1" style="48" customWidth="1"/>
    <col min="11433" max="11433" width="4.6640625" style="48" customWidth="1"/>
    <col min="11434" max="11434" width="2.5546875" style="48" customWidth="1"/>
    <col min="11435" max="11435" width="4.6640625" style="48" customWidth="1"/>
    <col min="11436" max="11436" width="1" style="48" customWidth="1"/>
    <col min="11437" max="11437" width="4.6640625" style="48" customWidth="1"/>
    <col min="11438" max="11438" width="2.5546875" style="48" customWidth="1"/>
    <col min="11439" max="11439" width="4.6640625" style="48" customWidth="1"/>
    <col min="11440" max="11440" width="1" style="48" customWidth="1"/>
    <col min="11441" max="11441" width="4.5546875" style="48" customWidth="1"/>
    <col min="11442" max="11442" width="2.5546875" style="48" customWidth="1"/>
    <col min="11443" max="11443" width="4.88671875" style="48" customWidth="1"/>
    <col min="11444" max="11659" width="9.109375" style="48"/>
    <col min="11660" max="11660" width="1.44140625" style="48" customWidth="1"/>
    <col min="11661" max="11661" width="11.5546875" style="48" customWidth="1"/>
    <col min="11662" max="11664" width="0" style="48" hidden="1" customWidth="1"/>
    <col min="11665" max="11665" width="4.6640625" style="48" customWidth="1"/>
    <col min="11666" max="11666" width="2.5546875" style="48" customWidth="1"/>
    <col min="11667" max="11667" width="4.6640625" style="48" customWidth="1"/>
    <col min="11668" max="11668" width="1" style="48" customWidth="1"/>
    <col min="11669" max="11669" width="4.6640625" style="48" customWidth="1"/>
    <col min="11670" max="11670" width="2.5546875" style="48" customWidth="1"/>
    <col min="11671" max="11671" width="4.6640625" style="48" customWidth="1"/>
    <col min="11672" max="11672" width="1" style="48" customWidth="1"/>
    <col min="11673" max="11673" width="4.6640625" style="48" customWidth="1"/>
    <col min="11674" max="11674" width="2.5546875" style="48" customWidth="1"/>
    <col min="11675" max="11675" width="4.6640625" style="48" customWidth="1"/>
    <col min="11676" max="11676" width="1" style="48" customWidth="1"/>
    <col min="11677" max="11677" width="4.6640625" style="48" customWidth="1"/>
    <col min="11678" max="11678" width="2.5546875" style="48" customWidth="1"/>
    <col min="11679" max="11679" width="4.6640625" style="48" customWidth="1"/>
    <col min="11680" max="11680" width="1.109375" style="48" customWidth="1"/>
    <col min="11681" max="11681" width="4.6640625" style="48" customWidth="1"/>
    <col min="11682" max="11682" width="2.5546875" style="48" customWidth="1"/>
    <col min="11683" max="11683" width="4.6640625" style="48" customWidth="1"/>
    <col min="11684" max="11684" width="1.109375" style="48" customWidth="1"/>
    <col min="11685" max="11685" width="4.6640625" style="48" customWidth="1"/>
    <col min="11686" max="11686" width="2.5546875" style="48" customWidth="1"/>
    <col min="11687" max="11687" width="4.6640625" style="48" customWidth="1"/>
    <col min="11688" max="11688" width="1" style="48" customWidth="1"/>
    <col min="11689" max="11689" width="4.6640625" style="48" customWidth="1"/>
    <col min="11690" max="11690" width="2.5546875" style="48" customWidth="1"/>
    <col min="11691" max="11691" width="4.6640625" style="48" customWidth="1"/>
    <col min="11692" max="11692" width="1" style="48" customWidth="1"/>
    <col min="11693" max="11693" width="4.6640625" style="48" customWidth="1"/>
    <col min="11694" max="11694" width="2.5546875" style="48" customWidth="1"/>
    <col min="11695" max="11695" width="4.6640625" style="48" customWidth="1"/>
    <col min="11696" max="11696" width="1" style="48" customWidth="1"/>
    <col min="11697" max="11697" width="4.5546875" style="48" customWidth="1"/>
    <col min="11698" max="11698" width="2.5546875" style="48" customWidth="1"/>
    <col min="11699" max="11699" width="4.88671875" style="48" customWidth="1"/>
    <col min="11700" max="11915" width="9.109375" style="48"/>
    <col min="11916" max="11916" width="1.44140625" style="48" customWidth="1"/>
    <col min="11917" max="11917" width="11.5546875" style="48" customWidth="1"/>
    <col min="11918" max="11920" width="0" style="48" hidden="1" customWidth="1"/>
    <col min="11921" max="11921" width="4.6640625" style="48" customWidth="1"/>
    <col min="11922" max="11922" width="2.5546875" style="48" customWidth="1"/>
    <col min="11923" max="11923" width="4.6640625" style="48" customWidth="1"/>
    <col min="11924" max="11924" width="1" style="48" customWidth="1"/>
    <col min="11925" max="11925" width="4.6640625" style="48" customWidth="1"/>
    <col min="11926" max="11926" width="2.5546875" style="48" customWidth="1"/>
    <col min="11927" max="11927" width="4.6640625" style="48" customWidth="1"/>
    <col min="11928" max="11928" width="1" style="48" customWidth="1"/>
    <col min="11929" max="11929" width="4.6640625" style="48" customWidth="1"/>
    <col min="11930" max="11930" width="2.5546875" style="48" customWidth="1"/>
    <col min="11931" max="11931" width="4.6640625" style="48" customWidth="1"/>
    <col min="11932" max="11932" width="1" style="48" customWidth="1"/>
    <col min="11933" max="11933" width="4.6640625" style="48" customWidth="1"/>
    <col min="11934" max="11934" width="2.5546875" style="48" customWidth="1"/>
    <col min="11935" max="11935" width="4.6640625" style="48" customWidth="1"/>
    <col min="11936" max="11936" width="1.109375" style="48" customWidth="1"/>
    <col min="11937" max="11937" width="4.6640625" style="48" customWidth="1"/>
    <col min="11938" max="11938" width="2.5546875" style="48" customWidth="1"/>
    <col min="11939" max="11939" width="4.6640625" style="48" customWidth="1"/>
    <col min="11940" max="11940" width="1.109375" style="48" customWidth="1"/>
    <col min="11941" max="11941" width="4.6640625" style="48" customWidth="1"/>
    <col min="11942" max="11942" width="2.5546875" style="48" customWidth="1"/>
    <col min="11943" max="11943" width="4.6640625" style="48" customWidth="1"/>
    <col min="11944" max="11944" width="1" style="48" customWidth="1"/>
    <col min="11945" max="11945" width="4.6640625" style="48" customWidth="1"/>
    <col min="11946" max="11946" width="2.5546875" style="48" customWidth="1"/>
    <col min="11947" max="11947" width="4.6640625" style="48" customWidth="1"/>
    <col min="11948" max="11948" width="1" style="48" customWidth="1"/>
    <col min="11949" max="11949" width="4.6640625" style="48" customWidth="1"/>
    <col min="11950" max="11950" width="2.5546875" style="48" customWidth="1"/>
    <col min="11951" max="11951" width="4.6640625" style="48" customWidth="1"/>
    <col min="11952" max="11952" width="1" style="48" customWidth="1"/>
    <col min="11953" max="11953" width="4.5546875" style="48" customWidth="1"/>
    <col min="11954" max="11954" width="2.5546875" style="48" customWidth="1"/>
    <col min="11955" max="11955" width="4.88671875" style="48" customWidth="1"/>
    <col min="11956" max="12171" width="9.109375" style="48"/>
    <col min="12172" max="12172" width="1.44140625" style="48" customWidth="1"/>
    <col min="12173" max="12173" width="11.5546875" style="48" customWidth="1"/>
    <col min="12174" max="12176" width="0" style="48" hidden="1" customWidth="1"/>
    <col min="12177" max="12177" width="4.6640625" style="48" customWidth="1"/>
    <col min="12178" max="12178" width="2.5546875" style="48" customWidth="1"/>
    <col min="12179" max="12179" width="4.6640625" style="48" customWidth="1"/>
    <col min="12180" max="12180" width="1" style="48" customWidth="1"/>
    <col min="12181" max="12181" width="4.6640625" style="48" customWidth="1"/>
    <col min="12182" max="12182" width="2.5546875" style="48" customWidth="1"/>
    <col min="12183" max="12183" width="4.6640625" style="48" customWidth="1"/>
    <col min="12184" max="12184" width="1" style="48" customWidth="1"/>
    <col min="12185" max="12185" width="4.6640625" style="48" customWidth="1"/>
    <col min="12186" max="12186" width="2.5546875" style="48" customWidth="1"/>
    <col min="12187" max="12187" width="4.6640625" style="48" customWidth="1"/>
    <col min="12188" max="12188" width="1" style="48" customWidth="1"/>
    <col min="12189" max="12189" width="4.6640625" style="48" customWidth="1"/>
    <col min="12190" max="12190" width="2.5546875" style="48" customWidth="1"/>
    <col min="12191" max="12191" width="4.6640625" style="48" customWidth="1"/>
    <col min="12192" max="12192" width="1.109375" style="48" customWidth="1"/>
    <col min="12193" max="12193" width="4.6640625" style="48" customWidth="1"/>
    <col min="12194" max="12194" width="2.5546875" style="48" customWidth="1"/>
    <col min="12195" max="12195" width="4.6640625" style="48" customWidth="1"/>
    <col min="12196" max="12196" width="1.109375" style="48" customWidth="1"/>
    <col min="12197" max="12197" width="4.6640625" style="48" customWidth="1"/>
    <col min="12198" max="12198" width="2.5546875" style="48" customWidth="1"/>
    <col min="12199" max="12199" width="4.6640625" style="48" customWidth="1"/>
    <col min="12200" max="12200" width="1" style="48" customWidth="1"/>
    <col min="12201" max="12201" width="4.6640625" style="48" customWidth="1"/>
    <col min="12202" max="12202" width="2.5546875" style="48" customWidth="1"/>
    <col min="12203" max="12203" width="4.6640625" style="48" customWidth="1"/>
    <col min="12204" max="12204" width="1" style="48" customWidth="1"/>
    <col min="12205" max="12205" width="4.6640625" style="48" customWidth="1"/>
    <col min="12206" max="12206" width="2.5546875" style="48" customWidth="1"/>
    <col min="12207" max="12207" width="4.6640625" style="48" customWidth="1"/>
    <col min="12208" max="12208" width="1" style="48" customWidth="1"/>
    <col min="12209" max="12209" width="4.5546875" style="48" customWidth="1"/>
    <col min="12210" max="12210" width="2.5546875" style="48" customWidth="1"/>
    <col min="12211" max="12211" width="4.88671875" style="48" customWidth="1"/>
    <col min="12212" max="12427" width="9.109375" style="48"/>
    <col min="12428" max="12428" width="1.44140625" style="48" customWidth="1"/>
    <col min="12429" max="12429" width="11.5546875" style="48" customWidth="1"/>
    <col min="12430" max="12432" width="0" style="48" hidden="1" customWidth="1"/>
    <col min="12433" max="12433" width="4.6640625" style="48" customWidth="1"/>
    <col min="12434" max="12434" width="2.5546875" style="48" customWidth="1"/>
    <col min="12435" max="12435" width="4.6640625" style="48" customWidth="1"/>
    <col min="12436" max="12436" width="1" style="48" customWidth="1"/>
    <col min="12437" max="12437" width="4.6640625" style="48" customWidth="1"/>
    <col min="12438" max="12438" width="2.5546875" style="48" customWidth="1"/>
    <col min="12439" max="12439" width="4.6640625" style="48" customWidth="1"/>
    <col min="12440" max="12440" width="1" style="48" customWidth="1"/>
    <col min="12441" max="12441" width="4.6640625" style="48" customWidth="1"/>
    <col min="12442" max="12442" width="2.5546875" style="48" customWidth="1"/>
    <col min="12443" max="12443" width="4.6640625" style="48" customWidth="1"/>
    <col min="12444" max="12444" width="1" style="48" customWidth="1"/>
    <col min="12445" max="12445" width="4.6640625" style="48" customWidth="1"/>
    <col min="12446" max="12446" width="2.5546875" style="48" customWidth="1"/>
    <col min="12447" max="12447" width="4.6640625" style="48" customWidth="1"/>
    <col min="12448" max="12448" width="1.109375" style="48" customWidth="1"/>
    <col min="12449" max="12449" width="4.6640625" style="48" customWidth="1"/>
    <col min="12450" max="12450" width="2.5546875" style="48" customWidth="1"/>
    <col min="12451" max="12451" width="4.6640625" style="48" customWidth="1"/>
    <col min="12452" max="12452" width="1.109375" style="48" customWidth="1"/>
    <col min="12453" max="12453" width="4.6640625" style="48" customWidth="1"/>
    <col min="12454" max="12454" width="2.5546875" style="48" customWidth="1"/>
    <col min="12455" max="12455" width="4.6640625" style="48" customWidth="1"/>
    <col min="12456" max="12456" width="1" style="48" customWidth="1"/>
    <col min="12457" max="12457" width="4.6640625" style="48" customWidth="1"/>
    <col min="12458" max="12458" width="2.5546875" style="48" customWidth="1"/>
    <col min="12459" max="12459" width="4.6640625" style="48" customWidth="1"/>
    <col min="12460" max="12460" width="1" style="48" customWidth="1"/>
    <col min="12461" max="12461" width="4.6640625" style="48" customWidth="1"/>
    <col min="12462" max="12462" width="2.5546875" style="48" customWidth="1"/>
    <col min="12463" max="12463" width="4.6640625" style="48" customWidth="1"/>
    <col min="12464" max="12464" width="1" style="48" customWidth="1"/>
    <col min="12465" max="12465" width="4.5546875" style="48" customWidth="1"/>
    <col min="12466" max="12466" width="2.5546875" style="48" customWidth="1"/>
    <col min="12467" max="12467" width="4.88671875" style="48" customWidth="1"/>
    <col min="12468" max="12683" width="9.109375" style="48"/>
    <col min="12684" max="12684" width="1.44140625" style="48" customWidth="1"/>
    <col min="12685" max="12685" width="11.5546875" style="48" customWidth="1"/>
    <col min="12686" max="12688" width="0" style="48" hidden="1" customWidth="1"/>
    <col min="12689" max="12689" width="4.6640625" style="48" customWidth="1"/>
    <col min="12690" max="12690" width="2.5546875" style="48" customWidth="1"/>
    <col min="12691" max="12691" width="4.6640625" style="48" customWidth="1"/>
    <col min="12692" max="12692" width="1" style="48" customWidth="1"/>
    <col min="12693" max="12693" width="4.6640625" style="48" customWidth="1"/>
    <col min="12694" max="12694" width="2.5546875" style="48" customWidth="1"/>
    <col min="12695" max="12695" width="4.6640625" style="48" customWidth="1"/>
    <col min="12696" max="12696" width="1" style="48" customWidth="1"/>
    <col min="12697" max="12697" width="4.6640625" style="48" customWidth="1"/>
    <col min="12698" max="12698" width="2.5546875" style="48" customWidth="1"/>
    <col min="12699" max="12699" width="4.6640625" style="48" customWidth="1"/>
    <col min="12700" max="12700" width="1" style="48" customWidth="1"/>
    <col min="12701" max="12701" width="4.6640625" style="48" customWidth="1"/>
    <col min="12702" max="12702" width="2.5546875" style="48" customWidth="1"/>
    <col min="12703" max="12703" width="4.6640625" style="48" customWidth="1"/>
    <col min="12704" max="12704" width="1.109375" style="48" customWidth="1"/>
    <col min="12705" max="12705" width="4.6640625" style="48" customWidth="1"/>
    <col min="12706" max="12706" width="2.5546875" style="48" customWidth="1"/>
    <col min="12707" max="12707" width="4.6640625" style="48" customWidth="1"/>
    <col min="12708" max="12708" width="1.109375" style="48" customWidth="1"/>
    <col min="12709" max="12709" width="4.6640625" style="48" customWidth="1"/>
    <col min="12710" max="12710" width="2.5546875" style="48" customWidth="1"/>
    <col min="12711" max="12711" width="4.6640625" style="48" customWidth="1"/>
    <col min="12712" max="12712" width="1" style="48" customWidth="1"/>
    <col min="12713" max="12713" width="4.6640625" style="48" customWidth="1"/>
    <col min="12714" max="12714" width="2.5546875" style="48" customWidth="1"/>
    <col min="12715" max="12715" width="4.6640625" style="48" customWidth="1"/>
    <col min="12716" max="12716" width="1" style="48" customWidth="1"/>
    <col min="12717" max="12717" width="4.6640625" style="48" customWidth="1"/>
    <col min="12718" max="12718" width="2.5546875" style="48" customWidth="1"/>
    <col min="12719" max="12719" width="4.6640625" style="48" customWidth="1"/>
    <col min="12720" max="12720" width="1" style="48" customWidth="1"/>
    <col min="12721" max="12721" width="4.5546875" style="48" customWidth="1"/>
    <col min="12722" max="12722" width="2.5546875" style="48" customWidth="1"/>
    <col min="12723" max="12723" width="4.88671875" style="48" customWidth="1"/>
    <col min="12724" max="12939" width="9.109375" style="48"/>
    <col min="12940" max="12940" width="1.44140625" style="48" customWidth="1"/>
    <col min="12941" max="12941" width="11.5546875" style="48" customWidth="1"/>
    <col min="12942" max="12944" width="0" style="48" hidden="1" customWidth="1"/>
    <col min="12945" max="12945" width="4.6640625" style="48" customWidth="1"/>
    <col min="12946" max="12946" width="2.5546875" style="48" customWidth="1"/>
    <col min="12947" max="12947" width="4.6640625" style="48" customWidth="1"/>
    <col min="12948" max="12948" width="1" style="48" customWidth="1"/>
    <col min="12949" max="12949" width="4.6640625" style="48" customWidth="1"/>
    <col min="12950" max="12950" width="2.5546875" style="48" customWidth="1"/>
    <col min="12951" max="12951" width="4.6640625" style="48" customWidth="1"/>
    <col min="12952" max="12952" width="1" style="48" customWidth="1"/>
    <col min="12953" max="12953" width="4.6640625" style="48" customWidth="1"/>
    <col min="12954" max="12954" width="2.5546875" style="48" customWidth="1"/>
    <col min="12955" max="12955" width="4.6640625" style="48" customWidth="1"/>
    <col min="12956" max="12956" width="1" style="48" customWidth="1"/>
    <col min="12957" max="12957" width="4.6640625" style="48" customWidth="1"/>
    <col min="12958" max="12958" width="2.5546875" style="48" customWidth="1"/>
    <col min="12959" max="12959" width="4.6640625" style="48" customWidth="1"/>
    <col min="12960" max="12960" width="1.109375" style="48" customWidth="1"/>
    <col min="12961" max="12961" width="4.6640625" style="48" customWidth="1"/>
    <col min="12962" max="12962" width="2.5546875" style="48" customWidth="1"/>
    <col min="12963" max="12963" width="4.6640625" style="48" customWidth="1"/>
    <col min="12964" max="12964" width="1.109375" style="48" customWidth="1"/>
    <col min="12965" max="12965" width="4.6640625" style="48" customWidth="1"/>
    <col min="12966" max="12966" width="2.5546875" style="48" customWidth="1"/>
    <col min="12967" max="12967" width="4.6640625" style="48" customWidth="1"/>
    <col min="12968" max="12968" width="1" style="48" customWidth="1"/>
    <col min="12969" max="12969" width="4.6640625" style="48" customWidth="1"/>
    <col min="12970" max="12970" width="2.5546875" style="48" customWidth="1"/>
    <col min="12971" max="12971" width="4.6640625" style="48" customWidth="1"/>
    <col min="12972" max="12972" width="1" style="48" customWidth="1"/>
    <col min="12973" max="12973" width="4.6640625" style="48" customWidth="1"/>
    <col min="12974" max="12974" width="2.5546875" style="48" customWidth="1"/>
    <col min="12975" max="12975" width="4.6640625" style="48" customWidth="1"/>
    <col min="12976" max="12976" width="1" style="48" customWidth="1"/>
    <col min="12977" max="12977" width="4.5546875" style="48" customWidth="1"/>
    <col min="12978" max="12978" width="2.5546875" style="48" customWidth="1"/>
    <col min="12979" max="12979" width="4.88671875" style="48" customWidth="1"/>
    <col min="12980" max="13195" width="9.109375" style="48"/>
    <col min="13196" max="13196" width="1.44140625" style="48" customWidth="1"/>
    <col min="13197" max="13197" width="11.5546875" style="48" customWidth="1"/>
    <col min="13198" max="13200" width="0" style="48" hidden="1" customWidth="1"/>
    <col min="13201" max="13201" width="4.6640625" style="48" customWidth="1"/>
    <col min="13202" max="13202" width="2.5546875" style="48" customWidth="1"/>
    <col min="13203" max="13203" width="4.6640625" style="48" customWidth="1"/>
    <col min="13204" max="13204" width="1" style="48" customWidth="1"/>
    <col min="13205" max="13205" width="4.6640625" style="48" customWidth="1"/>
    <col min="13206" max="13206" width="2.5546875" style="48" customWidth="1"/>
    <col min="13207" max="13207" width="4.6640625" style="48" customWidth="1"/>
    <col min="13208" max="13208" width="1" style="48" customWidth="1"/>
    <col min="13209" max="13209" width="4.6640625" style="48" customWidth="1"/>
    <col min="13210" max="13210" width="2.5546875" style="48" customWidth="1"/>
    <col min="13211" max="13211" width="4.6640625" style="48" customWidth="1"/>
    <col min="13212" max="13212" width="1" style="48" customWidth="1"/>
    <col min="13213" max="13213" width="4.6640625" style="48" customWidth="1"/>
    <col min="13214" max="13214" width="2.5546875" style="48" customWidth="1"/>
    <col min="13215" max="13215" width="4.6640625" style="48" customWidth="1"/>
    <col min="13216" max="13216" width="1.109375" style="48" customWidth="1"/>
    <col min="13217" max="13217" width="4.6640625" style="48" customWidth="1"/>
    <col min="13218" max="13218" width="2.5546875" style="48" customWidth="1"/>
    <col min="13219" max="13219" width="4.6640625" style="48" customWidth="1"/>
    <col min="13220" max="13220" width="1.109375" style="48" customWidth="1"/>
    <col min="13221" max="13221" width="4.6640625" style="48" customWidth="1"/>
    <col min="13222" max="13222" width="2.5546875" style="48" customWidth="1"/>
    <col min="13223" max="13223" width="4.6640625" style="48" customWidth="1"/>
    <col min="13224" max="13224" width="1" style="48" customWidth="1"/>
    <col min="13225" max="13225" width="4.6640625" style="48" customWidth="1"/>
    <col min="13226" max="13226" width="2.5546875" style="48" customWidth="1"/>
    <col min="13227" max="13227" width="4.6640625" style="48" customWidth="1"/>
    <col min="13228" max="13228" width="1" style="48" customWidth="1"/>
    <col min="13229" max="13229" width="4.6640625" style="48" customWidth="1"/>
    <col min="13230" max="13230" width="2.5546875" style="48" customWidth="1"/>
    <col min="13231" max="13231" width="4.6640625" style="48" customWidth="1"/>
    <col min="13232" max="13232" width="1" style="48" customWidth="1"/>
    <col min="13233" max="13233" width="4.5546875" style="48" customWidth="1"/>
    <col min="13234" max="13234" width="2.5546875" style="48" customWidth="1"/>
    <col min="13235" max="13235" width="4.88671875" style="48" customWidth="1"/>
    <col min="13236" max="13451" width="9.109375" style="48"/>
    <col min="13452" max="13452" width="1.44140625" style="48" customWidth="1"/>
    <col min="13453" max="13453" width="11.5546875" style="48" customWidth="1"/>
    <col min="13454" max="13456" width="0" style="48" hidden="1" customWidth="1"/>
    <col min="13457" max="13457" width="4.6640625" style="48" customWidth="1"/>
    <col min="13458" max="13458" width="2.5546875" style="48" customWidth="1"/>
    <col min="13459" max="13459" width="4.6640625" style="48" customWidth="1"/>
    <col min="13460" max="13460" width="1" style="48" customWidth="1"/>
    <col min="13461" max="13461" width="4.6640625" style="48" customWidth="1"/>
    <col min="13462" max="13462" width="2.5546875" style="48" customWidth="1"/>
    <col min="13463" max="13463" width="4.6640625" style="48" customWidth="1"/>
    <col min="13464" max="13464" width="1" style="48" customWidth="1"/>
    <col min="13465" max="13465" width="4.6640625" style="48" customWidth="1"/>
    <col min="13466" max="13466" width="2.5546875" style="48" customWidth="1"/>
    <col min="13467" max="13467" width="4.6640625" style="48" customWidth="1"/>
    <col min="13468" max="13468" width="1" style="48" customWidth="1"/>
    <col min="13469" max="13469" width="4.6640625" style="48" customWidth="1"/>
    <col min="13470" max="13470" width="2.5546875" style="48" customWidth="1"/>
    <col min="13471" max="13471" width="4.6640625" style="48" customWidth="1"/>
    <col min="13472" max="13472" width="1.109375" style="48" customWidth="1"/>
    <col min="13473" max="13473" width="4.6640625" style="48" customWidth="1"/>
    <col min="13474" max="13474" width="2.5546875" style="48" customWidth="1"/>
    <col min="13475" max="13475" width="4.6640625" style="48" customWidth="1"/>
    <col min="13476" max="13476" width="1.109375" style="48" customWidth="1"/>
    <col min="13477" max="13477" width="4.6640625" style="48" customWidth="1"/>
    <col min="13478" max="13478" width="2.5546875" style="48" customWidth="1"/>
    <col min="13479" max="13479" width="4.6640625" style="48" customWidth="1"/>
    <col min="13480" max="13480" width="1" style="48" customWidth="1"/>
    <col min="13481" max="13481" width="4.6640625" style="48" customWidth="1"/>
    <col min="13482" max="13482" width="2.5546875" style="48" customWidth="1"/>
    <col min="13483" max="13483" width="4.6640625" style="48" customWidth="1"/>
    <col min="13484" max="13484" width="1" style="48" customWidth="1"/>
    <col min="13485" max="13485" width="4.6640625" style="48" customWidth="1"/>
    <col min="13486" max="13486" width="2.5546875" style="48" customWidth="1"/>
    <col min="13487" max="13487" width="4.6640625" style="48" customWidth="1"/>
    <col min="13488" max="13488" width="1" style="48" customWidth="1"/>
    <col min="13489" max="13489" width="4.5546875" style="48" customWidth="1"/>
    <col min="13490" max="13490" width="2.5546875" style="48" customWidth="1"/>
    <col min="13491" max="13491" width="4.88671875" style="48" customWidth="1"/>
    <col min="13492" max="13707" width="9.109375" style="48"/>
    <col min="13708" max="13708" width="1.44140625" style="48" customWidth="1"/>
    <col min="13709" max="13709" width="11.5546875" style="48" customWidth="1"/>
    <col min="13710" max="13712" width="0" style="48" hidden="1" customWidth="1"/>
    <col min="13713" max="13713" width="4.6640625" style="48" customWidth="1"/>
    <col min="13714" max="13714" width="2.5546875" style="48" customWidth="1"/>
    <col min="13715" max="13715" width="4.6640625" style="48" customWidth="1"/>
    <col min="13716" max="13716" width="1" style="48" customWidth="1"/>
    <col min="13717" max="13717" width="4.6640625" style="48" customWidth="1"/>
    <col min="13718" max="13718" width="2.5546875" style="48" customWidth="1"/>
    <col min="13719" max="13719" width="4.6640625" style="48" customWidth="1"/>
    <col min="13720" max="13720" width="1" style="48" customWidth="1"/>
    <col min="13721" max="13721" width="4.6640625" style="48" customWidth="1"/>
    <col min="13722" max="13722" width="2.5546875" style="48" customWidth="1"/>
    <col min="13723" max="13723" width="4.6640625" style="48" customWidth="1"/>
    <col min="13724" max="13724" width="1" style="48" customWidth="1"/>
    <col min="13725" max="13725" width="4.6640625" style="48" customWidth="1"/>
    <col min="13726" max="13726" width="2.5546875" style="48" customWidth="1"/>
    <col min="13727" max="13727" width="4.6640625" style="48" customWidth="1"/>
    <col min="13728" max="13728" width="1.109375" style="48" customWidth="1"/>
    <col min="13729" max="13729" width="4.6640625" style="48" customWidth="1"/>
    <col min="13730" max="13730" width="2.5546875" style="48" customWidth="1"/>
    <col min="13731" max="13731" width="4.6640625" style="48" customWidth="1"/>
    <col min="13732" max="13732" width="1.109375" style="48" customWidth="1"/>
    <col min="13733" max="13733" width="4.6640625" style="48" customWidth="1"/>
    <col min="13734" max="13734" width="2.5546875" style="48" customWidth="1"/>
    <col min="13735" max="13735" width="4.6640625" style="48" customWidth="1"/>
    <col min="13736" max="13736" width="1" style="48" customWidth="1"/>
    <col min="13737" max="13737" width="4.6640625" style="48" customWidth="1"/>
    <col min="13738" max="13738" width="2.5546875" style="48" customWidth="1"/>
    <col min="13739" max="13739" width="4.6640625" style="48" customWidth="1"/>
    <col min="13740" max="13740" width="1" style="48" customWidth="1"/>
    <col min="13741" max="13741" width="4.6640625" style="48" customWidth="1"/>
    <col min="13742" max="13742" width="2.5546875" style="48" customWidth="1"/>
    <col min="13743" max="13743" width="4.6640625" style="48" customWidth="1"/>
    <col min="13744" max="13744" width="1" style="48" customWidth="1"/>
    <col min="13745" max="13745" width="4.5546875" style="48" customWidth="1"/>
    <col min="13746" max="13746" width="2.5546875" style="48" customWidth="1"/>
    <col min="13747" max="13747" width="4.88671875" style="48" customWidth="1"/>
    <col min="13748" max="13963" width="9.109375" style="48"/>
    <col min="13964" max="13964" width="1.44140625" style="48" customWidth="1"/>
    <col min="13965" max="13965" width="11.5546875" style="48" customWidth="1"/>
    <col min="13966" max="13968" width="0" style="48" hidden="1" customWidth="1"/>
    <col min="13969" max="13969" width="4.6640625" style="48" customWidth="1"/>
    <col min="13970" max="13970" width="2.5546875" style="48" customWidth="1"/>
    <col min="13971" max="13971" width="4.6640625" style="48" customWidth="1"/>
    <col min="13972" max="13972" width="1" style="48" customWidth="1"/>
    <col min="13973" max="13973" width="4.6640625" style="48" customWidth="1"/>
    <col min="13974" max="13974" width="2.5546875" style="48" customWidth="1"/>
    <col min="13975" max="13975" width="4.6640625" style="48" customWidth="1"/>
    <col min="13976" max="13976" width="1" style="48" customWidth="1"/>
    <col min="13977" max="13977" width="4.6640625" style="48" customWidth="1"/>
    <col min="13978" max="13978" width="2.5546875" style="48" customWidth="1"/>
    <col min="13979" max="13979" width="4.6640625" style="48" customWidth="1"/>
    <col min="13980" max="13980" width="1" style="48" customWidth="1"/>
    <col min="13981" max="13981" width="4.6640625" style="48" customWidth="1"/>
    <col min="13982" max="13982" width="2.5546875" style="48" customWidth="1"/>
    <col min="13983" max="13983" width="4.6640625" style="48" customWidth="1"/>
    <col min="13984" max="13984" width="1.109375" style="48" customWidth="1"/>
    <col min="13985" max="13985" width="4.6640625" style="48" customWidth="1"/>
    <col min="13986" max="13986" width="2.5546875" style="48" customWidth="1"/>
    <col min="13987" max="13987" width="4.6640625" style="48" customWidth="1"/>
    <col min="13988" max="13988" width="1.109375" style="48" customWidth="1"/>
    <col min="13989" max="13989" width="4.6640625" style="48" customWidth="1"/>
    <col min="13990" max="13990" width="2.5546875" style="48" customWidth="1"/>
    <col min="13991" max="13991" width="4.6640625" style="48" customWidth="1"/>
    <col min="13992" max="13992" width="1" style="48" customWidth="1"/>
    <col min="13993" max="13993" width="4.6640625" style="48" customWidth="1"/>
    <col min="13994" max="13994" width="2.5546875" style="48" customWidth="1"/>
    <col min="13995" max="13995" width="4.6640625" style="48" customWidth="1"/>
    <col min="13996" max="13996" width="1" style="48" customWidth="1"/>
    <col min="13997" max="13997" width="4.6640625" style="48" customWidth="1"/>
    <col min="13998" max="13998" width="2.5546875" style="48" customWidth="1"/>
    <col min="13999" max="13999" width="4.6640625" style="48" customWidth="1"/>
    <col min="14000" max="14000" width="1" style="48" customWidth="1"/>
    <col min="14001" max="14001" width="4.5546875" style="48" customWidth="1"/>
    <col min="14002" max="14002" width="2.5546875" style="48" customWidth="1"/>
    <col min="14003" max="14003" width="4.88671875" style="48" customWidth="1"/>
    <col min="14004" max="14219" width="9.109375" style="48"/>
    <col min="14220" max="14220" width="1.44140625" style="48" customWidth="1"/>
    <col min="14221" max="14221" width="11.5546875" style="48" customWidth="1"/>
    <col min="14222" max="14224" width="0" style="48" hidden="1" customWidth="1"/>
    <col min="14225" max="14225" width="4.6640625" style="48" customWidth="1"/>
    <col min="14226" max="14226" width="2.5546875" style="48" customWidth="1"/>
    <col min="14227" max="14227" width="4.6640625" style="48" customWidth="1"/>
    <col min="14228" max="14228" width="1" style="48" customWidth="1"/>
    <col min="14229" max="14229" width="4.6640625" style="48" customWidth="1"/>
    <col min="14230" max="14230" width="2.5546875" style="48" customWidth="1"/>
    <col min="14231" max="14231" width="4.6640625" style="48" customWidth="1"/>
    <col min="14232" max="14232" width="1" style="48" customWidth="1"/>
    <col min="14233" max="14233" width="4.6640625" style="48" customWidth="1"/>
    <col min="14234" max="14234" width="2.5546875" style="48" customWidth="1"/>
    <col min="14235" max="14235" width="4.6640625" style="48" customWidth="1"/>
    <col min="14236" max="14236" width="1" style="48" customWidth="1"/>
    <col min="14237" max="14237" width="4.6640625" style="48" customWidth="1"/>
    <col min="14238" max="14238" width="2.5546875" style="48" customWidth="1"/>
    <col min="14239" max="14239" width="4.6640625" style="48" customWidth="1"/>
    <col min="14240" max="14240" width="1.109375" style="48" customWidth="1"/>
    <col min="14241" max="14241" width="4.6640625" style="48" customWidth="1"/>
    <col min="14242" max="14242" width="2.5546875" style="48" customWidth="1"/>
    <col min="14243" max="14243" width="4.6640625" style="48" customWidth="1"/>
    <col min="14244" max="14244" width="1.109375" style="48" customWidth="1"/>
    <col min="14245" max="14245" width="4.6640625" style="48" customWidth="1"/>
    <col min="14246" max="14246" width="2.5546875" style="48" customWidth="1"/>
    <col min="14247" max="14247" width="4.6640625" style="48" customWidth="1"/>
    <col min="14248" max="14248" width="1" style="48" customWidth="1"/>
    <col min="14249" max="14249" width="4.6640625" style="48" customWidth="1"/>
    <col min="14250" max="14250" width="2.5546875" style="48" customWidth="1"/>
    <col min="14251" max="14251" width="4.6640625" style="48" customWidth="1"/>
    <col min="14252" max="14252" width="1" style="48" customWidth="1"/>
    <col min="14253" max="14253" width="4.6640625" style="48" customWidth="1"/>
    <col min="14254" max="14254" width="2.5546875" style="48" customWidth="1"/>
    <col min="14255" max="14255" width="4.6640625" style="48" customWidth="1"/>
    <col min="14256" max="14256" width="1" style="48" customWidth="1"/>
    <col min="14257" max="14257" width="4.5546875" style="48" customWidth="1"/>
    <col min="14258" max="14258" width="2.5546875" style="48" customWidth="1"/>
    <col min="14259" max="14259" width="4.88671875" style="48" customWidth="1"/>
    <col min="14260" max="14475" width="9.109375" style="48"/>
    <col min="14476" max="14476" width="1.44140625" style="48" customWidth="1"/>
    <col min="14477" max="14477" width="11.5546875" style="48" customWidth="1"/>
    <col min="14478" max="14480" width="0" style="48" hidden="1" customWidth="1"/>
    <col min="14481" max="14481" width="4.6640625" style="48" customWidth="1"/>
    <col min="14482" max="14482" width="2.5546875" style="48" customWidth="1"/>
    <col min="14483" max="14483" width="4.6640625" style="48" customWidth="1"/>
    <col min="14484" max="14484" width="1" style="48" customWidth="1"/>
    <col min="14485" max="14485" width="4.6640625" style="48" customWidth="1"/>
    <col min="14486" max="14486" width="2.5546875" style="48" customWidth="1"/>
    <col min="14487" max="14487" width="4.6640625" style="48" customWidth="1"/>
    <col min="14488" max="14488" width="1" style="48" customWidth="1"/>
    <col min="14489" max="14489" width="4.6640625" style="48" customWidth="1"/>
    <col min="14490" max="14490" width="2.5546875" style="48" customWidth="1"/>
    <col min="14491" max="14491" width="4.6640625" style="48" customWidth="1"/>
    <col min="14492" max="14492" width="1" style="48" customWidth="1"/>
    <col min="14493" max="14493" width="4.6640625" style="48" customWidth="1"/>
    <col min="14494" max="14494" width="2.5546875" style="48" customWidth="1"/>
    <col min="14495" max="14495" width="4.6640625" style="48" customWidth="1"/>
    <col min="14496" max="14496" width="1.109375" style="48" customWidth="1"/>
    <col min="14497" max="14497" width="4.6640625" style="48" customWidth="1"/>
    <col min="14498" max="14498" width="2.5546875" style="48" customWidth="1"/>
    <col min="14499" max="14499" width="4.6640625" style="48" customWidth="1"/>
    <col min="14500" max="14500" width="1.109375" style="48" customWidth="1"/>
    <col min="14501" max="14501" width="4.6640625" style="48" customWidth="1"/>
    <col min="14502" max="14502" width="2.5546875" style="48" customWidth="1"/>
    <col min="14503" max="14503" width="4.6640625" style="48" customWidth="1"/>
    <col min="14504" max="14504" width="1" style="48" customWidth="1"/>
    <col min="14505" max="14505" width="4.6640625" style="48" customWidth="1"/>
    <col min="14506" max="14506" width="2.5546875" style="48" customWidth="1"/>
    <col min="14507" max="14507" width="4.6640625" style="48" customWidth="1"/>
    <col min="14508" max="14508" width="1" style="48" customWidth="1"/>
    <col min="14509" max="14509" width="4.6640625" style="48" customWidth="1"/>
    <col min="14510" max="14510" width="2.5546875" style="48" customWidth="1"/>
    <col min="14511" max="14511" width="4.6640625" style="48" customWidth="1"/>
    <col min="14512" max="14512" width="1" style="48" customWidth="1"/>
    <col min="14513" max="14513" width="4.5546875" style="48" customWidth="1"/>
    <col min="14514" max="14514" width="2.5546875" style="48" customWidth="1"/>
    <col min="14515" max="14515" width="4.88671875" style="48" customWidth="1"/>
    <col min="14516" max="14731" width="9.109375" style="48"/>
    <col min="14732" max="14732" width="1.44140625" style="48" customWidth="1"/>
    <col min="14733" max="14733" width="11.5546875" style="48" customWidth="1"/>
    <col min="14734" max="14736" width="0" style="48" hidden="1" customWidth="1"/>
    <col min="14737" max="14737" width="4.6640625" style="48" customWidth="1"/>
    <col min="14738" max="14738" width="2.5546875" style="48" customWidth="1"/>
    <col min="14739" max="14739" width="4.6640625" style="48" customWidth="1"/>
    <col min="14740" max="14740" width="1" style="48" customWidth="1"/>
    <col min="14741" max="14741" width="4.6640625" style="48" customWidth="1"/>
    <col min="14742" max="14742" width="2.5546875" style="48" customWidth="1"/>
    <col min="14743" max="14743" width="4.6640625" style="48" customWidth="1"/>
    <col min="14744" max="14744" width="1" style="48" customWidth="1"/>
    <col min="14745" max="14745" width="4.6640625" style="48" customWidth="1"/>
    <col min="14746" max="14746" width="2.5546875" style="48" customWidth="1"/>
    <col min="14747" max="14747" width="4.6640625" style="48" customWidth="1"/>
    <col min="14748" max="14748" width="1" style="48" customWidth="1"/>
    <col min="14749" max="14749" width="4.6640625" style="48" customWidth="1"/>
    <col min="14750" max="14750" width="2.5546875" style="48" customWidth="1"/>
    <col min="14751" max="14751" width="4.6640625" style="48" customWidth="1"/>
    <col min="14752" max="14752" width="1.109375" style="48" customWidth="1"/>
    <col min="14753" max="14753" width="4.6640625" style="48" customWidth="1"/>
    <col min="14754" max="14754" width="2.5546875" style="48" customWidth="1"/>
    <col min="14755" max="14755" width="4.6640625" style="48" customWidth="1"/>
    <col min="14756" max="14756" width="1.109375" style="48" customWidth="1"/>
    <col min="14757" max="14757" width="4.6640625" style="48" customWidth="1"/>
    <col min="14758" max="14758" width="2.5546875" style="48" customWidth="1"/>
    <col min="14759" max="14759" width="4.6640625" style="48" customWidth="1"/>
    <col min="14760" max="14760" width="1" style="48" customWidth="1"/>
    <col min="14761" max="14761" width="4.6640625" style="48" customWidth="1"/>
    <col min="14762" max="14762" width="2.5546875" style="48" customWidth="1"/>
    <col min="14763" max="14763" width="4.6640625" style="48" customWidth="1"/>
    <col min="14764" max="14764" width="1" style="48" customWidth="1"/>
    <col min="14765" max="14765" width="4.6640625" style="48" customWidth="1"/>
    <col min="14766" max="14766" width="2.5546875" style="48" customWidth="1"/>
    <col min="14767" max="14767" width="4.6640625" style="48" customWidth="1"/>
    <col min="14768" max="14768" width="1" style="48" customWidth="1"/>
    <col min="14769" max="14769" width="4.5546875" style="48" customWidth="1"/>
    <col min="14770" max="14770" width="2.5546875" style="48" customWidth="1"/>
    <col min="14771" max="14771" width="4.88671875" style="48" customWidth="1"/>
    <col min="14772" max="14987" width="9.109375" style="48"/>
    <col min="14988" max="14988" width="1.44140625" style="48" customWidth="1"/>
    <col min="14989" max="14989" width="11.5546875" style="48" customWidth="1"/>
    <col min="14990" max="14992" width="0" style="48" hidden="1" customWidth="1"/>
    <col min="14993" max="14993" width="4.6640625" style="48" customWidth="1"/>
    <col min="14994" max="14994" width="2.5546875" style="48" customWidth="1"/>
    <col min="14995" max="14995" width="4.6640625" style="48" customWidth="1"/>
    <col min="14996" max="14996" width="1" style="48" customWidth="1"/>
    <col min="14997" max="14997" width="4.6640625" style="48" customWidth="1"/>
    <col min="14998" max="14998" width="2.5546875" style="48" customWidth="1"/>
    <col min="14999" max="14999" width="4.6640625" style="48" customWidth="1"/>
    <col min="15000" max="15000" width="1" style="48" customWidth="1"/>
    <col min="15001" max="15001" width="4.6640625" style="48" customWidth="1"/>
    <col min="15002" max="15002" width="2.5546875" style="48" customWidth="1"/>
    <col min="15003" max="15003" width="4.6640625" style="48" customWidth="1"/>
    <col min="15004" max="15004" width="1" style="48" customWidth="1"/>
    <col min="15005" max="15005" width="4.6640625" style="48" customWidth="1"/>
    <col min="15006" max="15006" width="2.5546875" style="48" customWidth="1"/>
    <col min="15007" max="15007" width="4.6640625" style="48" customWidth="1"/>
    <col min="15008" max="15008" width="1.109375" style="48" customWidth="1"/>
    <col min="15009" max="15009" width="4.6640625" style="48" customWidth="1"/>
    <col min="15010" max="15010" width="2.5546875" style="48" customWidth="1"/>
    <col min="15011" max="15011" width="4.6640625" style="48" customWidth="1"/>
    <col min="15012" max="15012" width="1.109375" style="48" customWidth="1"/>
    <col min="15013" max="15013" width="4.6640625" style="48" customWidth="1"/>
    <col min="15014" max="15014" width="2.5546875" style="48" customWidth="1"/>
    <col min="15015" max="15015" width="4.6640625" style="48" customWidth="1"/>
    <col min="15016" max="15016" width="1" style="48" customWidth="1"/>
    <col min="15017" max="15017" width="4.6640625" style="48" customWidth="1"/>
    <col min="15018" max="15018" width="2.5546875" style="48" customWidth="1"/>
    <col min="15019" max="15019" width="4.6640625" style="48" customWidth="1"/>
    <col min="15020" max="15020" width="1" style="48" customWidth="1"/>
    <col min="15021" max="15021" width="4.6640625" style="48" customWidth="1"/>
    <col min="15022" max="15022" width="2.5546875" style="48" customWidth="1"/>
    <col min="15023" max="15023" width="4.6640625" style="48" customWidth="1"/>
    <col min="15024" max="15024" width="1" style="48" customWidth="1"/>
    <col min="15025" max="15025" width="4.5546875" style="48" customWidth="1"/>
    <col min="15026" max="15026" width="2.5546875" style="48" customWidth="1"/>
    <col min="15027" max="15027" width="4.88671875" style="48" customWidth="1"/>
    <col min="15028" max="15243" width="9.109375" style="48"/>
    <col min="15244" max="15244" width="1.44140625" style="48" customWidth="1"/>
    <col min="15245" max="15245" width="11.5546875" style="48" customWidth="1"/>
    <col min="15246" max="15248" width="0" style="48" hidden="1" customWidth="1"/>
    <col min="15249" max="15249" width="4.6640625" style="48" customWidth="1"/>
    <col min="15250" max="15250" width="2.5546875" style="48" customWidth="1"/>
    <col min="15251" max="15251" width="4.6640625" style="48" customWidth="1"/>
    <col min="15252" max="15252" width="1" style="48" customWidth="1"/>
    <col min="15253" max="15253" width="4.6640625" style="48" customWidth="1"/>
    <col min="15254" max="15254" width="2.5546875" style="48" customWidth="1"/>
    <col min="15255" max="15255" width="4.6640625" style="48" customWidth="1"/>
    <col min="15256" max="15256" width="1" style="48" customWidth="1"/>
    <col min="15257" max="15257" width="4.6640625" style="48" customWidth="1"/>
    <col min="15258" max="15258" width="2.5546875" style="48" customWidth="1"/>
    <col min="15259" max="15259" width="4.6640625" style="48" customWidth="1"/>
    <col min="15260" max="15260" width="1" style="48" customWidth="1"/>
    <col min="15261" max="15261" width="4.6640625" style="48" customWidth="1"/>
    <col min="15262" max="15262" width="2.5546875" style="48" customWidth="1"/>
    <col min="15263" max="15263" width="4.6640625" style="48" customWidth="1"/>
    <col min="15264" max="15264" width="1.109375" style="48" customWidth="1"/>
    <col min="15265" max="15265" width="4.6640625" style="48" customWidth="1"/>
    <col min="15266" max="15266" width="2.5546875" style="48" customWidth="1"/>
    <col min="15267" max="15267" width="4.6640625" style="48" customWidth="1"/>
    <col min="15268" max="15268" width="1.109375" style="48" customWidth="1"/>
    <col min="15269" max="15269" width="4.6640625" style="48" customWidth="1"/>
    <col min="15270" max="15270" width="2.5546875" style="48" customWidth="1"/>
    <col min="15271" max="15271" width="4.6640625" style="48" customWidth="1"/>
    <col min="15272" max="15272" width="1" style="48" customWidth="1"/>
    <col min="15273" max="15273" width="4.6640625" style="48" customWidth="1"/>
    <col min="15274" max="15274" width="2.5546875" style="48" customWidth="1"/>
    <col min="15275" max="15275" width="4.6640625" style="48" customWidth="1"/>
    <col min="15276" max="15276" width="1" style="48" customWidth="1"/>
    <col min="15277" max="15277" width="4.6640625" style="48" customWidth="1"/>
    <col min="15278" max="15278" width="2.5546875" style="48" customWidth="1"/>
    <col min="15279" max="15279" width="4.6640625" style="48" customWidth="1"/>
    <col min="15280" max="15280" width="1" style="48" customWidth="1"/>
    <col min="15281" max="15281" width="4.5546875" style="48" customWidth="1"/>
    <col min="15282" max="15282" width="2.5546875" style="48" customWidth="1"/>
    <col min="15283" max="15283" width="4.88671875" style="48" customWidth="1"/>
    <col min="15284" max="15499" width="9.109375" style="48"/>
    <col min="15500" max="15500" width="1.44140625" style="48" customWidth="1"/>
    <col min="15501" max="15501" width="11.5546875" style="48" customWidth="1"/>
    <col min="15502" max="15504" width="0" style="48" hidden="1" customWidth="1"/>
    <col min="15505" max="15505" width="4.6640625" style="48" customWidth="1"/>
    <col min="15506" max="15506" width="2.5546875" style="48" customWidth="1"/>
    <col min="15507" max="15507" width="4.6640625" style="48" customWidth="1"/>
    <col min="15508" max="15508" width="1" style="48" customWidth="1"/>
    <col min="15509" max="15509" width="4.6640625" style="48" customWidth="1"/>
    <col min="15510" max="15510" width="2.5546875" style="48" customWidth="1"/>
    <col min="15511" max="15511" width="4.6640625" style="48" customWidth="1"/>
    <col min="15512" max="15512" width="1" style="48" customWidth="1"/>
    <col min="15513" max="15513" width="4.6640625" style="48" customWidth="1"/>
    <col min="15514" max="15514" width="2.5546875" style="48" customWidth="1"/>
    <col min="15515" max="15515" width="4.6640625" style="48" customWidth="1"/>
    <col min="15516" max="15516" width="1" style="48" customWidth="1"/>
    <col min="15517" max="15517" width="4.6640625" style="48" customWidth="1"/>
    <col min="15518" max="15518" width="2.5546875" style="48" customWidth="1"/>
    <col min="15519" max="15519" width="4.6640625" style="48" customWidth="1"/>
    <col min="15520" max="15520" width="1.109375" style="48" customWidth="1"/>
    <col min="15521" max="15521" width="4.6640625" style="48" customWidth="1"/>
    <col min="15522" max="15522" width="2.5546875" style="48" customWidth="1"/>
    <col min="15523" max="15523" width="4.6640625" style="48" customWidth="1"/>
    <col min="15524" max="15524" width="1.109375" style="48" customWidth="1"/>
    <col min="15525" max="15525" width="4.6640625" style="48" customWidth="1"/>
    <col min="15526" max="15526" width="2.5546875" style="48" customWidth="1"/>
    <col min="15527" max="15527" width="4.6640625" style="48" customWidth="1"/>
    <col min="15528" max="15528" width="1" style="48" customWidth="1"/>
    <col min="15529" max="15529" width="4.6640625" style="48" customWidth="1"/>
    <col min="15530" max="15530" width="2.5546875" style="48" customWidth="1"/>
    <col min="15531" max="15531" width="4.6640625" style="48" customWidth="1"/>
    <col min="15532" max="15532" width="1" style="48" customWidth="1"/>
    <col min="15533" max="15533" width="4.6640625" style="48" customWidth="1"/>
    <col min="15534" max="15534" width="2.5546875" style="48" customWidth="1"/>
    <col min="15535" max="15535" width="4.6640625" style="48" customWidth="1"/>
    <col min="15536" max="15536" width="1" style="48" customWidth="1"/>
    <col min="15537" max="15537" width="4.5546875" style="48" customWidth="1"/>
    <col min="15538" max="15538" width="2.5546875" style="48" customWidth="1"/>
    <col min="15539" max="15539" width="4.88671875" style="48" customWidth="1"/>
    <col min="15540" max="15755" width="9.109375" style="48"/>
    <col min="15756" max="15756" width="1.44140625" style="48" customWidth="1"/>
    <col min="15757" max="15757" width="11.5546875" style="48" customWidth="1"/>
    <col min="15758" max="15760" width="0" style="48" hidden="1" customWidth="1"/>
    <col min="15761" max="15761" width="4.6640625" style="48" customWidth="1"/>
    <col min="15762" max="15762" width="2.5546875" style="48" customWidth="1"/>
    <col min="15763" max="15763" width="4.6640625" style="48" customWidth="1"/>
    <col min="15764" max="15764" width="1" style="48" customWidth="1"/>
    <col min="15765" max="15765" width="4.6640625" style="48" customWidth="1"/>
    <col min="15766" max="15766" width="2.5546875" style="48" customWidth="1"/>
    <col min="15767" max="15767" width="4.6640625" style="48" customWidth="1"/>
    <col min="15768" max="15768" width="1" style="48" customWidth="1"/>
    <col min="15769" max="15769" width="4.6640625" style="48" customWidth="1"/>
    <col min="15770" max="15770" width="2.5546875" style="48" customWidth="1"/>
    <col min="15771" max="15771" width="4.6640625" style="48" customWidth="1"/>
    <col min="15772" max="15772" width="1" style="48" customWidth="1"/>
    <col min="15773" max="15773" width="4.6640625" style="48" customWidth="1"/>
    <col min="15774" max="15774" width="2.5546875" style="48" customWidth="1"/>
    <col min="15775" max="15775" width="4.6640625" style="48" customWidth="1"/>
    <col min="15776" max="15776" width="1.109375" style="48" customWidth="1"/>
    <col min="15777" max="15777" width="4.6640625" style="48" customWidth="1"/>
    <col min="15778" max="15778" width="2.5546875" style="48" customWidth="1"/>
    <col min="15779" max="15779" width="4.6640625" style="48" customWidth="1"/>
    <col min="15780" max="15780" width="1.109375" style="48" customWidth="1"/>
    <col min="15781" max="15781" width="4.6640625" style="48" customWidth="1"/>
    <col min="15782" max="15782" width="2.5546875" style="48" customWidth="1"/>
    <col min="15783" max="15783" width="4.6640625" style="48" customWidth="1"/>
    <col min="15784" max="15784" width="1" style="48" customWidth="1"/>
    <col min="15785" max="15785" width="4.6640625" style="48" customWidth="1"/>
    <col min="15786" max="15786" width="2.5546875" style="48" customWidth="1"/>
    <col min="15787" max="15787" width="4.6640625" style="48" customWidth="1"/>
    <col min="15788" max="15788" width="1" style="48" customWidth="1"/>
    <col min="15789" max="15789" width="4.6640625" style="48" customWidth="1"/>
    <col min="15790" max="15790" width="2.5546875" style="48" customWidth="1"/>
    <col min="15791" max="15791" width="4.6640625" style="48" customWidth="1"/>
    <col min="15792" max="15792" width="1" style="48" customWidth="1"/>
    <col min="15793" max="15793" width="4.5546875" style="48" customWidth="1"/>
    <col min="15794" max="15794" width="2.5546875" style="48" customWidth="1"/>
    <col min="15795" max="15795" width="4.88671875" style="48" customWidth="1"/>
    <col min="15796" max="16011" width="9.109375" style="48"/>
    <col min="16012" max="16012" width="1.44140625" style="48" customWidth="1"/>
    <col min="16013" max="16013" width="11.5546875" style="48" customWidth="1"/>
    <col min="16014" max="16016" width="0" style="48" hidden="1" customWidth="1"/>
    <col min="16017" max="16017" width="4.6640625" style="48" customWidth="1"/>
    <col min="16018" max="16018" width="2.5546875" style="48" customWidth="1"/>
    <col min="16019" max="16019" width="4.6640625" style="48" customWidth="1"/>
    <col min="16020" max="16020" width="1" style="48" customWidth="1"/>
    <col min="16021" max="16021" width="4.6640625" style="48" customWidth="1"/>
    <col min="16022" max="16022" width="2.5546875" style="48" customWidth="1"/>
    <col min="16023" max="16023" width="4.6640625" style="48" customWidth="1"/>
    <col min="16024" max="16024" width="1" style="48" customWidth="1"/>
    <col min="16025" max="16025" width="4.6640625" style="48" customWidth="1"/>
    <col min="16026" max="16026" width="2.5546875" style="48" customWidth="1"/>
    <col min="16027" max="16027" width="4.6640625" style="48" customWidth="1"/>
    <col min="16028" max="16028" width="1" style="48" customWidth="1"/>
    <col min="16029" max="16029" width="4.6640625" style="48" customWidth="1"/>
    <col min="16030" max="16030" width="2.5546875" style="48" customWidth="1"/>
    <col min="16031" max="16031" width="4.6640625" style="48" customWidth="1"/>
    <col min="16032" max="16032" width="1.109375" style="48" customWidth="1"/>
    <col min="16033" max="16033" width="4.6640625" style="48" customWidth="1"/>
    <col min="16034" max="16034" width="2.5546875" style="48" customWidth="1"/>
    <col min="16035" max="16035" width="4.6640625" style="48" customWidth="1"/>
    <col min="16036" max="16036" width="1.109375" style="48" customWidth="1"/>
    <col min="16037" max="16037" width="4.6640625" style="48" customWidth="1"/>
    <col min="16038" max="16038" width="2.5546875" style="48" customWidth="1"/>
    <col min="16039" max="16039" width="4.6640625" style="48" customWidth="1"/>
    <col min="16040" max="16040" width="1" style="48" customWidth="1"/>
    <col min="16041" max="16041" width="4.6640625" style="48" customWidth="1"/>
    <col min="16042" max="16042" width="2.5546875" style="48" customWidth="1"/>
    <col min="16043" max="16043" width="4.6640625" style="48" customWidth="1"/>
    <col min="16044" max="16044" width="1" style="48" customWidth="1"/>
    <col min="16045" max="16045" width="4.6640625" style="48" customWidth="1"/>
    <col min="16046" max="16046" width="2.5546875" style="48" customWidth="1"/>
    <col min="16047" max="16047" width="4.6640625" style="48" customWidth="1"/>
    <col min="16048" max="16048" width="1" style="48" customWidth="1"/>
    <col min="16049" max="16049" width="4.5546875" style="48" customWidth="1"/>
    <col min="16050" max="16050" width="2.5546875" style="48" customWidth="1"/>
    <col min="16051" max="16051" width="4.88671875" style="48" customWidth="1"/>
    <col min="16052" max="16384" width="9.109375" style="48"/>
  </cols>
  <sheetData>
    <row r="1" spans="1:14" ht="15.75" customHeight="1">
      <c r="A1" s="50" t="s">
        <v>393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91" t="s">
        <v>249</v>
      </c>
    </row>
    <row r="2" spans="1:14" ht="13.8" thickBot="1">
      <c r="A2" s="112" t="s">
        <v>394</v>
      </c>
      <c r="B2" s="14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4" customHeight="1">
      <c r="A3" s="268" t="s">
        <v>399</v>
      </c>
      <c r="B3" s="268"/>
      <c r="C3" s="76"/>
      <c r="D3" s="76"/>
      <c r="E3" s="76"/>
      <c r="F3" s="269" t="s">
        <v>225</v>
      </c>
      <c r="G3" s="269"/>
      <c r="H3" s="269"/>
      <c r="I3" s="269"/>
      <c r="J3" s="269"/>
      <c r="K3" s="269"/>
      <c r="L3" s="269"/>
      <c r="M3" s="269"/>
      <c r="N3" s="269"/>
    </row>
    <row r="4" spans="1:14" s="60" customFormat="1" ht="15" customHeight="1">
      <c r="A4" s="270" t="s">
        <v>160</v>
      </c>
      <c r="B4" s="270"/>
      <c r="C4" s="51"/>
      <c r="D4" s="51"/>
      <c r="E4" s="51"/>
      <c r="F4" s="239" t="s">
        <v>132</v>
      </c>
      <c r="G4" s="239" t="s">
        <v>133</v>
      </c>
      <c r="H4" s="239" t="s">
        <v>134</v>
      </c>
      <c r="I4" s="239" t="s">
        <v>135</v>
      </c>
      <c r="J4" s="239" t="s">
        <v>136</v>
      </c>
      <c r="K4" s="239" t="s">
        <v>137</v>
      </c>
      <c r="L4" s="239" t="s">
        <v>138</v>
      </c>
      <c r="M4" s="239" t="s">
        <v>139</v>
      </c>
      <c r="N4" s="239" t="s">
        <v>0</v>
      </c>
    </row>
    <row r="5" spans="1:14" s="60" customFormat="1" ht="13.5" customHeight="1" thickBot="1">
      <c r="A5" s="267" t="s">
        <v>224</v>
      </c>
      <c r="B5" s="267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60" customFormat="1" ht="12" customHeight="1">
      <c r="A6" s="270" t="s">
        <v>0</v>
      </c>
      <c r="B6" s="270"/>
      <c r="C6" s="51"/>
      <c r="D6" s="51"/>
      <c r="E6" s="51"/>
      <c r="F6" s="54">
        <f>F7+F8+F12</f>
        <v>4795.2145470715177</v>
      </c>
      <c r="G6" s="54">
        <f t="shared" ref="G6:N6" si="0">G7+G8+G12</f>
        <v>6825.8288305675114</v>
      </c>
      <c r="H6" s="54">
        <f t="shared" si="0"/>
        <v>3297.8539295502896</v>
      </c>
      <c r="I6" s="54">
        <f t="shared" si="0"/>
        <v>5789.7759595210791</v>
      </c>
      <c r="J6" s="54">
        <f t="shared" si="0"/>
        <v>26477.929227614371</v>
      </c>
      <c r="K6" s="54">
        <f t="shared" si="0"/>
        <v>4631.5232636890323</v>
      </c>
      <c r="L6" s="54">
        <f t="shared" si="0"/>
        <v>2321.0724305380227</v>
      </c>
      <c r="M6" s="54">
        <f t="shared" si="0"/>
        <v>3891.9507881306617</v>
      </c>
      <c r="N6" s="54">
        <f t="shared" si="0"/>
        <v>58031.148976682482</v>
      </c>
    </row>
    <row r="7" spans="1:14" s="60" customFormat="1" ht="12" customHeight="1">
      <c r="A7" s="272" t="s">
        <v>141</v>
      </c>
      <c r="B7" s="272"/>
      <c r="C7" s="51"/>
      <c r="D7" s="51"/>
      <c r="E7" s="51"/>
      <c r="F7" s="54">
        <v>3450.1887750769897</v>
      </c>
      <c r="G7" s="54">
        <v>3725.8325951634029</v>
      </c>
      <c r="H7" s="54">
        <v>2485.4013297554889</v>
      </c>
      <c r="I7" s="54">
        <v>4244.8941580174296</v>
      </c>
      <c r="J7" s="54">
        <v>6589.118835979566</v>
      </c>
      <c r="K7" s="54">
        <v>1911.1950280939586</v>
      </c>
      <c r="L7" s="54">
        <v>1845.429708043494</v>
      </c>
      <c r="M7" s="54">
        <v>2375.8086563444663</v>
      </c>
      <c r="N7" s="54">
        <f t="shared" ref="N7:N12" si="1">SUM(F7:M7)</f>
        <v>26627.869086474799</v>
      </c>
    </row>
    <row r="8" spans="1:14" s="60" customFormat="1" ht="12" customHeight="1">
      <c r="A8" s="180" t="s">
        <v>252</v>
      </c>
      <c r="B8" s="180"/>
      <c r="C8" s="55"/>
      <c r="D8" s="55"/>
      <c r="E8" s="55"/>
      <c r="F8" s="54">
        <f>F9+F10+F11</f>
        <v>971.64482613301152</v>
      </c>
      <c r="G8" s="54">
        <f t="shared" ref="G8:M8" si="2">G9+G10+G11</f>
        <v>1248.1480766328571</v>
      </c>
      <c r="H8" s="54">
        <f t="shared" si="2"/>
        <v>479.73659375802674</v>
      </c>
      <c r="I8" s="54">
        <f t="shared" si="2"/>
        <v>763.36987545064267</v>
      </c>
      <c r="J8" s="54">
        <f t="shared" si="2"/>
        <v>14547.464016617732</v>
      </c>
      <c r="K8" s="54">
        <f t="shared" si="2"/>
        <v>2538.389784916526</v>
      </c>
      <c r="L8" s="54">
        <f t="shared" si="2"/>
        <v>276.72477676055843</v>
      </c>
      <c r="M8" s="54">
        <f t="shared" si="2"/>
        <v>912.07990864677436</v>
      </c>
      <c r="N8" s="54">
        <f t="shared" si="1"/>
        <v>21737.557858916127</v>
      </c>
    </row>
    <row r="9" spans="1:14" s="60" customFormat="1" ht="12" customHeight="1">
      <c r="B9" s="58" t="s">
        <v>322</v>
      </c>
      <c r="C9" s="58"/>
      <c r="D9" s="58"/>
      <c r="E9" s="58"/>
      <c r="F9" s="61">
        <v>65.561714112589172</v>
      </c>
      <c r="G9" s="61">
        <v>506.78817761346869</v>
      </c>
      <c r="H9" s="61">
        <v>247.60723986948693</v>
      </c>
      <c r="I9" s="61">
        <v>320.36672116189152</v>
      </c>
      <c r="J9" s="61">
        <v>11639.736563515748</v>
      </c>
      <c r="K9" s="61">
        <v>2461.6923615572759</v>
      </c>
      <c r="L9" s="61">
        <v>17.805220874159719</v>
      </c>
      <c r="M9" s="61">
        <v>859.84217393256563</v>
      </c>
      <c r="N9" s="54">
        <f t="shared" si="1"/>
        <v>16119.400172637184</v>
      </c>
    </row>
    <row r="10" spans="1:14" s="60" customFormat="1" ht="12" customHeight="1">
      <c r="B10" s="58" t="s">
        <v>297</v>
      </c>
      <c r="C10" s="58"/>
      <c r="D10" s="58"/>
      <c r="E10" s="58"/>
      <c r="F10" s="61">
        <v>707.81280108029546</v>
      </c>
      <c r="G10" s="61">
        <v>413.83209796603091</v>
      </c>
      <c r="H10" s="61">
        <v>92.791690059879102</v>
      </c>
      <c r="I10" s="61">
        <v>99.781680330234479</v>
      </c>
      <c r="J10" s="61">
        <v>1009.1596821429769</v>
      </c>
      <c r="K10" s="61">
        <v>17.648877437793175</v>
      </c>
      <c r="L10" s="61">
        <v>100.45654641670176</v>
      </c>
      <c r="M10" s="61">
        <v>20.126931592780171</v>
      </c>
      <c r="N10" s="54">
        <f t="shared" si="1"/>
        <v>2461.6103070266918</v>
      </c>
    </row>
    <row r="11" spans="1:14" s="60" customFormat="1" ht="12" customHeight="1">
      <c r="B11" s="58" t="s">
        <v>11</v>
      </c>
      <c r="C11" s="58"/>
      <c r="D11" s="58"/>
      <c r="E11" s="58"/>
      <c r="F11" s="61">
        <v>198.27031094012693</v>
      </c>
      <c r="G11" s="61">
        <v>327.52780105335745</v>
      </c>
      <c r="H11" s="61">
        <v>139.33766382866071</v>
      </c>
      <c r="I11" s="61">
        <v>343.22147395851658</v>
      </c>
      <c r="J11" s="61">
        <v>1898.567770959007</v>
      </c>
      <c r="K11" s="61">
        <v>59.048545921456963</v>
      </c>
      <c r="L11" s="61">
        <v>158.46300946969694</v>
      </c>
      <c r="M11" s="61">
        <v>32.110803121428567</v>
      </c>
      <c r="N11" s="54">
        <f t="shared" si="1"/>
        <v>3156.5473792522507</v>
      </c>
    </row>
    <row r="12" spans="1:14" s="60" customFormat="1" ht="12" customHeight="1" thickBot="1">
      <c r="A12" s="271" t="s">
        <v>143</v>
      </c>
      <c r="B12" s="271"/>
      <c r="C12" s="240"/>
      <c r="D12" s="240"/>
      <c r="E12" s="240"/>
      <c r="F12" s="77">
        <v>373.38094586151658</v>
      </c>
      <c r="G12" s="77">
        <v>1851.8481587712513</v>
      </c>
      <c r="H12" s="77">
        <v>332.71600603677422</v>
      </c>
      <c r="I12" s="77">
        <v>781.51192605300685</v>
      </c>
      <c r="J12" s="77">
        <v>5341.3463750170731</v>
      </c>
      <c r="K12" s="77">
        <v>181.93845067854835</v>
      </c>
      <c r="L12" s="77">
        <v>198.91794573397007</v>
      </c>
      <c r="M12" s="77">
        <v>604.06222313942067</v>
      </c>
      <c r="N12" s="77">
        <f t="shared" si="1"/>
        <v>9665.7220312915615</v>
      </c>
    </row>
    <row r="13" spans="1:14" s="60" customFormat="1" ht="12" customHeight="1"/>
    <row r="14" spans="1:14" s="65" customFormat="1" ht="12" customHeight="1">
      <c r="A14" s="60" t="s">
        <v>255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s="65" customFormat="1" ht="12" customHeight="1">
      <c r="A15" s="60" t="s">
        <v>256</v>
      </c>
      <c r="B15" s="48"/>
      <c r="C15" s="48"/>
      <c r="D15" s="48"/>
      <c r="E15" s="48"/>
      <c r="F15" s="48"/>
      <c r="G15" s="48"/>
      <c r="H15" s="48"/>
      <c r="I15" s="60" t="s">
        <v>260</v>
      </c>
      <c r="J15" s="48"/>
      <c r="K15" s="48"/>
      <c r="L15" s="48"/>
      <c r="M15" s="48"/>
      <c r="N15" s="48"/>
    </row>
    <row r="16" spans="1:14" s="65" customFormat="1" ht="12" customHeight="1">
      <c r="A16" s="60" t="s">
        <v>257</v>
      </c>
      <c r="B16" s="48"/>
      <c r="C16" s="48"/>
      <c r="D16" s="48"/>
      <c r="E16" s="48"/>
      <c r="F16" s="48"/>
      <c r="G16" s="48"/>
      <c r="H16" s="48"/>
      <c r="I16" s="60" t="s">
        <v>261</v>
      </c>
      <c r="J16" s="48"/>
      <c r="K16" s="48"/>
      <c r="L16" s="48"/>
      <c r="M16" s="48"/>
      <c r="N16" s="48"/>
    </row>
    <row r="17" spans="1:15" s="65" customFormat="1" ht="12" customHeight="1">
      <c r="A17" s="60" t="s">
        <v>258</v>
      </c>
      <c r="B17" s="48"/>
      <c r="C17" s="48"/>
      <c r="D17" s="48"/>
      <c r="E17" s="48"/>
      <c r="F17" s="48"/>
      <c r="G17" s="48"/>
      <c r="H17" s="48"/>
      <c r="I17" s="60" t="s">
        <v>262</v>
      </c>
      <c r="J17" s="48"/>
      <c r="K17" s="48"/>
      <c r="L17" s="48"/>
      <c r="M17" s="48"/>
      <c r="N17" s="48"/>
    </row>
    <row r="18" spans="1:15" s="60" customFormat="1" ht="12" customHeight="1">
      <c r="A18" s="60" t="s">
        <v>259</v>
      </c>
      <c r="B18" s="48"/>
      <c r="C18" s="48"/>
      <c r="D18" s="48"/>
      <c r="E18" s="48"/>
      <c r="F18" s="48"/>
      <c r="G18" s="48"/>
      <c r="H18" s="48"/>
      <c r="I18" s="60" t="s">
        <v>263</v>
      </c>
      <c r="J18" s="48"/>
      <c r="K18" s="48"/>
      <c r="L18" s="48"/>
      <c r="M18" s="48"/>
      <c r="N18" s="48"/>
    </row>
    <row r="19" spans="1:15" s="60" customFormat="1" ht="12" customHeight="1">
      <c r="A19" s="18" t="s">
        <v>309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5" s="60" customFormat="1" ht="12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5" s="60" customFormat="1" ht="12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5" s="60" customFormat="1" ht="12" customHeight="1" thickBo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5" s="60" customFormat="1" ht="27.75" customHeight="1">
      <c r="A23" s="268" t="s">
        <v>405</v>
      </c>
      <c r="B23" s="268"/>
      <c r="C23" s="76"/>
      <c r="D23" s="76"/>
      <c r="E23" s="76"/>
      <c r="F23" s="269" t="s">
        <v>223</v>
      </c>
      <c r="G23" s="269"/>
      <c r="H23" s="269"/>
      <c r="I23" s="269"/>
      <c r="J23" s="269"/>
      <c r="K23" s="269"/>
      <c r="L23" s="269"/>
      <c r="M23" s="269"/>
      <c r="N23" s="269"/>
    </row>
    <row r="24" spans="1:15" s="60" customFormat="1" ht="15" customHeight="1">
      <c r="A24" s="270" t="s">
        <v>126</v>
      </c>
      <c r="B24" s="270"/>
      <c r="C24" s="51"/>
      <c r="D24" s="51"/>
      <c r="E24" s="51"/>
      <c r="F24" s="239" t="s">
        <v>132</v>
      </c>
      <c r="G24" s="239" t="s">
        <v>133</v>
      </c>
      <c r="H24" s="239" t="s">
        <v>134</v>
      </c>
      <c r="I24" s="239" t="s">
        <v>135</v>
      </c>
      <c r="J24" s="239" t="s">
        <v>136</v>
      </c>
      <c r="K24" s="239" t="s">
        <v>137</v>
      </c>
      <c r="L24" s="239" t="s">
        <v>138</v>
      </c>
      <c r="M24" s="239" t="s">
        <v>139</v>
      </c>
      <c r="N24" s="239" t="s">
        <v>0</v>
      </c>
    </row>
    <row r="25" spans="1:15" s="60" customFormat="1" ht="15.75" customHeight="1" thickBot="1">
      <c r="A25" s="267" t="s">
        <v>218</v>
      </c>
      <c r="B25" s="267"/>
      <c r="C25" s="110"/>
      <c r="D25" s="110"/>
      <c r="E25" s="110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5" s="60" customFormat="1" ht="12" customHeight="1">
      <c r="A26" s="270" t="s">
        <v>0</v>
      </c>
      <c r="B26" s="270"/>
      <c r="C26" s="51"/>
      <c r="D26" s="51"/>
      <c r="E26" s="51"/>
      <c r="F26" s="54">
        <f>F27+F28+F32</f>
        <v>4664.8919625629123</v>
      </c>
      <c r="G26" s="54">
        <f t="shared" ref="G26:N26" si="3">G27+G28+G32</f>
        <v>6871.0241253296572</v>
      </c>
      <c r="H26" s="54">
        <f t="shared" si="3"/>
        <v>3200.4771392342636</v>
      </c>
      <c r="I26" s="54">
        <f t="shared" si="3"/>
        <v>5784.8043469511549</v>
      </c>
      <c r="J26" s="54">
        <f t="shared" si="3"/>
        <v>27149.763573122309</v>
      </c>
      <c r="K26" s="54">
        <f t="shared" si="3"/>
        <v>4419.0873152090335</v>
      </c>
      <c r="L26" s="54">
        <f t="shared" si="3"/>
        <v>2453.591451313423</v>
      </c>
      <c r="M26" s="54">
        <f t="shared" si="3"/>
        <v>3878.1753463125692</v>
      </c>
      <c r="N26" s="54">
        <f t="shared" si="3"/>
        <v>58421.815260035328</v>
      </c>
    </row>
    <row r="27" spans="1:15" s="60" customFormat="1" ht="12" customHeight="1">
      <c r="A27" s="272" t="s">
        <v>141</v>
      </c>
      <c r="B27" s="272"/>
      <c r="C27" s="51"/>
      <c r="D27" s="51"/>
      <c r="E27" s="51"/>
      <c r="F27" s="54">
        <v>3404.5739639164644</v>
      </c>
      <c r="G27" s="54">
        <v>3695.0436093925568</v>
      </c>
      <c r="H27" s="54">
        <v>2440.6463818491829</v>
      </c>
      <c r="I27" s="54">
        <v>4140.8185621871817</v>
      </c>
      <c r="J27" s="54">
        <v>6138.7584564895433</v>
      </c>
      <c r="K27" s="54">
        <v>1878.3007877917046</v>
      </c>
      <c r="L27" s="54">
        <v>1909.3160734527676</v>
      </c>
      <c r="M27" s="54">
        <v>2339.9487738607613</v>
      </c>
      <c r="N27" s="54">
        <f t="shared" ref="N27:N32" si="4">SUM(F27:M27)</f>
        <v>25947.40660894016</v>
      </c>
    </row>
    <row r="28" spans="1:15" s="60" customFormat="1" ht="12" customHeight="1">
      <c r="A28" s="180" t="s">
        <v>252</v>
      </c>
      <c r="B28" s="180"/>
      <c r="C28" s="55"/>
      <c r="D28" s="55"/>
      <c r="E28" s="55"/>
      <c r="F28" s="54">
        <f>F29+F30+F31</f>
        <v>887.12803210306924</v>
      </c>
      <c r="G28" s="54">
        <f t="shared" ref="G28:M28" si="5">G29+G30+G31</f>
        <v>1220.4787357404837</v>
      </c>
      <c r="H28" s="54">
        <f t="shared" si="5"/>
        <v>425.71621661103103</v>
      </c>
      <c r="I28" s="54">
        <f t="shared" si="5"/>
        <v>774.21258418761397</v>
      </c>
      <c r="J28" s="54">
        <f t="shared" si="5"/>
        <v>15387.937672562004</v>
      </c>
      <c r="K28" s="54">
        <f t="shared" si="5"/>
        <v>2378.4029708713811</v>
      </c>
      <c r="L28" s="54">
        <f t="shared" si="5"/>
        <v>321.37447012456698</v>
      </c>
      <c r="M28" s="54">
        <f t="shared" si="5"/>
        <v>929.74281347224792</v>
      </c>
      <c r="N28" s="54">
        <f t="shared" si="4"/>
        <v>22324.993495672399</v>
      </c>
    </row>
    <row r="29" spans="1:15" s="60" customFormat="1" ht="12" customHeight="1">
      <c r="B29" s="58" t="s">
        <v>322</v>
      </c>
      <c r="C29" s="58"/>
      <c r="D29" s="58"/>
      <c r="E29" s="58"/>
      <c r="F29" s="61">
        <v>54.618725108397541</v>
      </c>
      <c r="G29" s="61">
        <v>496.95917175470163</v>
      </c>
      <c r="H29" s="61">
        <v>212.07171383110517</v>
      </c>
      <c r="I29" s="61">
        <v>315.99365209584528</v>
      </c>
      <c r="J29" s="61">
        <v>12341.398064457833</v>
      </c>
      <c r="K29" s="61">
        <v>2301.5000205848633</v>
      </c>
      <c r="L29" s="61">
        <v>13.458639326476266</v>
      </c>
      <c r="M29" s="61">
        <v>883.86562712632599</v>
      </c>
      <c r="N29" s="54">
        <f t="shared" si="4"/>
        <v>16619.865614285547</v>
      </c>
      <c r="O29" s="48"/>
    </row>
    <row r="30" spans="1:15" ht="12" customHeight="1">
      <c r="A30" s="60"/>
      <c r="B30" s="58" t="s">
        <v>297</v>
      </c>
      <c r="C30" s="58"/>
      <c r="D30" s="58"/>
      <c r="E30" s="58"/>
      <c r="F30" s="61">
        <v>613.20926656906147</v>
      </c>
      <c r="G30" s="61">
        <v>354.50812030353893</v>
      </c>
      <c r="H30" s="61">
        <v>76.871821291623434</v>
      </c>
      <c r="I30" s="61">
        <v>100.63290927310125</v>
      </c>
      <c r="J30" s="61">
        <v>1026.8767498810291</v>
      </c>
      <c r="K30" s="61">
        <v>15.160954726625215</v>
      </c>
      <c r="L30" s="61">
        <v>111.17165520533071</v>
      </c>
      <c r="M30" s="61">
        <v>20.401433393376568</v>
      </c>
      <c r="N30" s="54">
        <f t="shared" si="4"/>
        <v>2318.8329106436868</v>
      </c>
      <c r="O30" s="50"/>
    </row>
    <row r="31" spans="1:15" s="50" customFormat="1" ht="12" customHeight="1">
      <c r="A31" s="60"/>
      <c r="B31" s="58" t="s">
        <v>11</v>
      </c>
      <c r="C31" s="58"/>
      <c r="D31" s="58"/>
      <c r="E31" s="58"/>
      <c r="F31" s="61">
        <v>219.30004042561018</v>
      </c>
      <c r="G31" s="61">
        <v>369.01144368224317</v>
      </c>
      <c r="H31" s="61">
        <v>136.77268148830245</v>
      </c>
      <c r="I31" s="61">
        <v>357.58602281866746</v>
      </c>
      <c r="J31" s="61">
        <v>2019.6628582231419</v>
      </c>
      <c r="K31" s="61">
        <v>61.741995559892473</v>
      </c>
      <c r="L31" s="61">
        <v>196.74417559276</v>
      </c>
      <c r="M31" s="61">
        <v>25.475752952545399</v>
      </c>
      <c r="N31" s="54">
        <f t="shared" si="4"/>
        <v>3386.294970743163</v>
      </c>
      <c r="O31" s="48"/>
    </row>
    <row r="32" spans="1:15" ht="12" customHeight="1" thickBot="1">
      <c r="A32" s="271" t="s">
        <v>143</v>
      </c>
      <c r="B32" s="271"/>
      <c r="C32" s="240"/>
      <c r="D32" s="240"/>
      <c r="E32" s="240"/>
      <c r="F32" s="77">
        <v>373.18996654337877</v>
      </c>
      <c r="G32" s="77">
        <v>1955.5017801966167</v>
      </c>
      <c r="H32" s="77">
        <v>334.11454077404966</v>
      </c>
      <c r="I32" s="77">
        <v>869.77320057635882</v>
      </c>
      <c r="J32" s="77">
        <v>5623.0674440707635</v>
      </c>
      <c r="K32" s="77">
        <v>162.38355654594801</v>
      </c>
      <c r="L32" s="77">
        <v>222.90090773608819</v>
      </c>
      <c r="M32" s="77">
        <v>608.48375897956021</v>
      </c>
      <c r="N32" s="77">
        <f t="shared" si="4"/>
        <v>10149.415155422765</v>
      </c>
    </row>
    <row r="33" spans="1:14" ht="12" customHeight="1">
      <c r="A33" s="55"/>
      <c r="B33" s="55"/>
      <c r="C33" s="58"/>
      <c r="D33" s="58"/>
      <c r="E33" s="58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2" customHeight="1" thickBot="1"/>
    <row r="35" spans="1:14" ht="29.25" customHeight="1">
      <c r="A35" s="268" t="s">
        <v>406</v>
      </c>
      <c r="B35" s="268"/>
      <c r="C35" s="76"/>
      <c r="D35" s="76"/>
      <c r="E35" s="76"/>
      <c r="F35" s="269" t="s">
        <v>223</v>
      </c>
      <c r="G35" s="269"/>
      <c r="H35" s="269"/>
      <c r="I35" s="269"/>
      <c r="J35" s="269"/>
      <c r="K35" s="269"/>
      <c r="L35" s="269"/>
      <c r="M35" s="269"/>
      <c r="N35" s="269"/>
    </row>
    <row r="36" spans="1:14" ht="12" customHeight="1">
      <c r="A36" s="270" t="s">
        <v>126</v>
      </c>
      <c r="B36" s="270"/>
      <c r="C36" s="51"/>
      <c r="D36" s="51"/>
      <c r="E36" s="51"/>
      <c r="F36" s="239" t="s">
        <v>132</v>
      </c>
      <c r="G36" s="239" t="s">
        <v>133</v>
      </c>
      <c r="H36" s="239" t="s">
        <v>134</v>
      </c>
      <c r="I36" s="239" t="s">
        <v>135</v>
      </c>
      <c r="J36" s="239" t="s">
        <v>136</v>
      </c>
      <c r="K36" s="239" t="s">
        <v>137</v>
      </c>
      <c r="L36" s="239" t="s">
        <v>138</v>
      </c>
      <c r="M36" s="239" t="s">
        <v>139</v>
      </c>
      <c r="N36" s="239" t="s">
        <v>0</v>
      </c>
    </row>
    <row r="37" spans="1:14" ht="12" customHeight="1" thickBot="1">
      <c r="A37" s="267" t="s">
        <v>218</v>
      </c>
      <c r="B37" s="267"/>
      <c r="C37" s="110"/>
      <c r="D37" s="110"/>
      <c r="E37" s="110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270" t="s">
        <v>0</v>
      </c>
      <c r="B38" s="270"/>
      <c r="C38" s="51"/>
      <c r="D38" s="51"/>
      <c r="E38" s="51"/>
      <c r="F38" s="54">
        <f>F39+F40+F44</f>
        <v>0</v>
      </c>
      <c r="G38" s="54">
        <f t="shared" ref="G38:N38" si="6">G39+G40+G44</f>
        <v>0</v>
      </c>
      <c r="H38" s="54">
        <f t="shared" si="6"/>
        <v>0</v>
      </c>
      <c r="I38" s="54">
        <f t="shared" si="6"/>
        <v>0</v>
      </c>
      <c r="J38" s="54">
        <f t="shared" si="6"/>
        <v>0</v>
      </c>
      <c r="K38" s="54">
        <f t="shared" si="6"/>
        <v>0</v>
      </c>
      <c r="L38" s="54">
        <f t="shared" si="6"/>
        <v>0</v>
      </c>
      <c r="M38" s="54">
        <f t="shared" si="6"/>
        <v>0</v>
      </c>
      <c r="N38" s="54">
        <f t="shared" si="6"/>
        <v>0</v>
      </c>
    </row>
    <row r="39" spans="1:14">
      <c r="A39" s="272" t="s">
        <v>141</v>
      </c>
      <c r="B39" s="272"/>
      <c r="C39" s="51"/>
      <c r="D39" s="51"/>
      <c r="E39" s="51"/>
      <c r="F39" s="54"/>
      <c r="G39" s="54"/>
      <c r="H39" s="54"/>
      <c r="I39" s="54"/>
      <c r="J39" s="54"/>
      <c r="K39" s="54"/>
      <c r="L39" s="54"/>
      <c r="M39" s="54"/>
      <c r="N39" s="54">
        <f t="shared" ref="N39:N44" si="7">SUM(F39:M39)</f>
        <v>0</v>
      </c>
    </row>
    <row r="40" spans="1:14">
      <c r="A40" s="180" t="s">
        <v>252</v>
      </c>
      <c r="B40" s="180"/>
      <c r="C40" s="55"/>
      <c r="D40" s="55"/>
      <c r="E40" s="55"/>
      <c r="F40" s="54">
        <f>F41+F42+F43</f>
        <v>0</v>
      </c>
      <c r="G40" s="54">
        <f t="shared" ref="G40:M40" si="8">G41+G42+G43</f>
        <v>0</v>
      </c>
      <c r="H40" s="54">
        <f t="shared" si="8"/>
        <v>0</v>
      </c>
      <c r="I40" s="54">
        <f t="shared" si="8"/>
        <v>0</v>
      </c>
      <c r="J40" s="54">
        <f t="shared" si="8"/>
        <v>0</v>
      </c>
      <c r="K40" s="54">
        <f t="shared" si="8"/>
        <v>0</v>
      </c>
      <c r="L40" s="54">
        <f t="shared" si="8"/>
        <v>0</v>
      </c>
      <c r="M40" s="54">
        <f t="shared" si="8"/>
        <v>0</v>
      </c>
      <c r="N40" s="54">
        <f t="shared" si="7"/>
        <v>0</v>
      </c>
    </row>
    <row r="41" spans="1:14">
      <c r="A41" s="60"/>
      <c r="B41" s="58" t="s">
        <v>322</v>
      </c>
      <c r="C41" s="58"/>
      <c r="D41" s="58"/>
      <c r="E41" s="58"/>
      <c r="F41" s="61"/>
      <c r="G41" s="61"/>
      <c r="H41" s="61"/>
      <c r="I41" s="61"/>
      <c r="J41" s="61"/>
      <c r="K41" s="61"/>
      <c r="L41" s="61"/>
      <c r="M41" s="61"/>
      <c r="N41" s="54">
        <f t="shared" si="7"/>
        <v>0</v>
      </c>
    </row>
    <row r="42" spans="1:14">
      <c r="A42" s="60"/>
      <c r="B42" s="58" t="s">
        <v>297</v>
      </c>
      <c r="C42" s="58"/>
      <c r="D42" s="58"/>
      <c r="E42" s="58"/>
      <c r="F42" s="61"/>
      <c r="G42" s="61"/>
      <c r="H42" s="61"/>
      <c r="I42" s="61"/>
      <c r="J42" s="61"/>
      <c r="K42" s="61"/>
      <c r="L42" s="61"/>
      <c r="M42" s="61"/>
      <c r="N42" s="54">
        <f t="shared" si="7"/>
        <v>0</v>
      </c>
    </row>
    <row r="43" spans="1:14">
      <c r="A43" s="60"/>
      <c r="B43" s="58" t="s">
        <v>11</v>
      </c>
      <c r="C43" s="58"/>
      <c r="D43" s="58"/>
      <c r="E43" s="58"/>
      <c r="F43" s="61"/>
      <c r="G43" s="61"/>
      <c r="H43" s="61"/>
      <c r="I43" s="61"/>
      <c r="J43" s="61"/>
      <c r="K43" s="61"/>
      <c r="L43" s="61"/>
      <c r="M43" s="61"/>
      <c r="N43" s="54">
        <f t="shared" si="7"/>
        <v>0</v>
      </c>
    </row>
    <row r="44" spans="1:14" ht="13.8" thickBot="1">
      <c r="A44" s="271" t="s">
        <v>143</v>
      </c>
      <c r="B44" s="271"/>
      <c r="C44" s="240"/>
      <c r="D44" s="240"/>
      <c r="E44" s="240"/>
      <c r="F44" s="77"/>
      <c r="G44" s="77"/>
      <c r="H44" s="77"/>
      <c r="I44" s="77"/>
      <c r="J44" s="77"/>
      <c r="K44" s="77"/>
      <c r="L44" s="77"/>
      <c r="M44" s="77"/>
      <c r="N44" s="77">
        <f t="shared" si="7"/>
        <v>0</v>
      </c>
    </row>
    <row r="45" spans="1:14">
      <c r="A45" s="55"/>
      <c r="B45" s="55"/>
      <c r="C45" s="58"/>
      <c r="D45" s="58"/>
      <c r="E45" s="58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3.8" thickBot="1"/>
    <row r="47" spans="1:14" ht="27.75" customHeight="1">
      <c r="A47" s="268" t="s">
        <v>407</v>
      </c>
      <c r="B47" s="268"/>
      <c r="C47" s="76"/>
      <c r="D47" s="76"/>
      <c r="E47" s="76"/>
      <c r="F47" s="269" t="s">
        <v>223</v>
      </c>
      <c r="G47" s="269"/>
      <c r="H47" s="269"/>
      <c r="I47" s="269"/>
      <c r="J47" s="269"/>
      <c r="K47" s="269"/>
      <c r="L47" s="269"/>
      <c r="M47" s="269"/>
      <c r="N47" s="269"/>
    </row>
    <row r="48" spans="1:14">
      <c r="A48" s="270" t="s">
        <v>126</v>
      </c>
      <c r="B48" s="270"/>
      <c r="C48" s="51"/>
      <c r="D48" s="51"/>
      <c r="E48" s="51"/>
      <c r="F48" s="239" t="s">
        <v>132</v>
      </c>
      <c r="G48" s="239" t="s">
        <v>133</v>
      </c>
      <c r="H48" s="239" t="s">
        <v>134</v>
      </c>
      <c r="I48" s="239" t="s">
        <v>135</v>
      </c>
      <c r="J48" s="239" t="s">
        <v>136</v>
      </c>
      <c r="K48" s="239" t="s">
        <v>137</v>
      </c>
      <c r="L48" s="239" t="s">
        <v>138</v>
      </c>
      <c r="M48" s="239" t="s">
        <v>139</v>
      </c>
      <c r="N48" s="239" t="s">
        <v>0</v>
      </c>
    </row>
    <row r="49" spans="1:14" ht="13.8" thickBot="1">
      <c r="A49" s="267" t="s">
        <v>218</v>
      </c>
      <c r="B49" s="267"/>
      <c r="C49" s="110"/>
      <c r="D49" s="110"/>
      <c r="E49" s="110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>
      <c r="A50" s="270" t="s">
        <v>0</v>
      </c>
      <c r="B50" s="270"/>
      <c r="C50" s="51"/>
      <c r="D50" s="51"/>
      <c r="E50" s="51"/>
      <c r="F50" s="54">
        <f>F51+F52+F56</f>
        <v>0</v>
      </c>
      <c r="G50" s="54">
        <f t="shared" ref="G50:N50" si="9">G51+G52+G56</f>
        <v>0</v>
      </c>
      <c r="H50" s="54">
        <f t="shared" si="9"/>
        <v>0</v>
      </c>
      <c r="I50" s="54">
        <f t="shared" si="9"/>
        <v>0</v>
      </c>
      <c r="J50" s="54">
        <f t="shared" si="9"/>
        <v>0</v>
      </c>
      <c r="K50" s="54">
        <f t="shared" si="9"/>
        <v>0</v>
      </c>
      <c r="L50" s="54">
        <f t="shared" si="9"/>
        <v>0</v>
      </c>
      <c r="M50" s="54">
        <f t="shared" si="9"/>
        <v>0</v>
      </c>
      <c r="N50" s="54">
        <f t="shared" si="9"/>
        <v>0</v>
      </c>
    </row>
    <row r="51" spans="1:14">
      <c r="A51" s="272" t="s">
        <v>141</v>
      </c>
      <c r="B51" s="272"/>
      <c r="C51" s="51"/>
      <c r="D51" s="51"/>
      <c r="E51" s="51"/>
      <c r="F51" s="54"/>
      <c r="G51" s="54"/>
      <c r="H51" s="54"/>
      <c r="I51" s="54"/>
      <c r="J51" s="54"/>
      <c r="K51" s="54"/>
      <c r="L51" s="54"/>
      <c r="M51" s="54"/>
      <c r="N51" s="54">
        <f t="shared" ref="N51:N56" si="10">SUM(F51:M51)</f>
        <v>0</v>
      </c>
    </row>
    <row r="52" spans="1:14">
      <c r="A52" s="180" t="s">
        <v>252</v>
      </c>
      <c r="B52" s="180"/>
      <c r="C52" s="55"/>
      <c r="D52" s="55"/>
      <c r="E52" s="55"/>
      <c r="F52" s="54">
        <f>F53+F54+F55</f>
        <v>0</v>
      </c>
      <c r="G52" s="54">
        <f t="shared" ref="G52:M52" si="11">G53+G54+G55</f>
        <v>0</v>
      </c>
      <c r="H52" s="54">
        <f t="shared" si="11"/>
        <v>0</v>
      </c>
      <c r="I52" s="54">
        <f t="shared" si="11"/>
        <v>0</v>
      </c>
      <c r="J52" s="54">
        <f t="shared" si="11"/>
        <v>0</v>
      </c>
      <c r="K52" s="54">
        <f t="shared" si="11"/>
        <v>0</v>
      </c>
      <c r="L52" s="54">
        <f t="shared" si="11"/>
        <v>0</v>
      </c>
      <c r="M52" s="54">
        <f t="shared" si="11"/>
        <v>0</v>
      </c>
      <c r="N52" s="54">
        <f t="shared" si="10"/>
        <v>0</v>
      </c>
    </row>
    <row r="53" spans="1:14">
      <c r="A53" s="60"/>
      <c r="B53" s="58" t="s">
        <v>322</v>
      </c>
      <c r="C53" s="58"/>
      <c r="D53" s="58"/>
      <c r="E53" s="58"/>
      <c r="F53" s="61"/>
      <c r="G53" s="61"/>
      <c r="H53" s="61"/>
      <c r="I53" s="61"/>
      <c r="J53" s="61"/>
      <c r="K53" s="61"/>
      <c r="L53" s="61"/>
      <c r="M53" s="61"/>
      <c r="N53" s="54">
        <f t="shared" si="10"/>
        <v>0</v>
      </c>
    </row>
    <row r="54" spans="1:14">
      <c r="A54" s="60"/>
      <c r="B54" s="58" t="s">
        <v>297</v>
      </c>
      <c r="C54" s="58"/>
      <c r="D54" s="58"/>
      <c r="E54" s="58"/>
      <c r="F54" s="61"/>
      <c r="G54" s="61"/>
      <c r="H54" s="61"/>
      <c r="I54" s="61"/>
      <c r="J54" s="61"/>
      <c r="K54" s="61"/>
      <c r="L54" s="61"/>
      <c r="M54" s="61"/>
      <c r="N54" s="54">
        <f t="shared" si="10"/>
        <v>0</v>
      </c>
    </row>
    <row r="55" spans="1:14">
      <c r="A55" s="60"/>
      <c r="B55" s="58" t="s">
        <v>11</v>
      </c>
      <c r="C55" s="58"/>
      <c r="D55" s="58"/>
      <c r="E55" s="58"/>
      <c r="F55" s="61"/>
      <c r="G55" s="61"/>
      <c r="H55" s="61"/>
      <c r="I55" s="61"/>
      <c r="J55" s="61"/>
      <c r="K55" s="61"/>
      <c r="L55" s="61"/>
      <c r="M55" s="61"/>
      <c r="N55" s="54">
        <f t="shared" si="10"/>
        <v>0</v>
      </c>
    </row>
    <row r="56" spans="1:14" ht="13.8" thickBot="1">
      <c r="A56" s="271" t="s">
        <v>143</v>
      </c>
      <c r="B56" s="271"/>
      <c r="C56" s="240"/>
      <c r="D56" s="240"/>
      <c r="E56" s="240"/>
      <c r="F56" s="77"/>
      <c r="G56" s="77"/>
      <c r="H56" s="77"/>
      <c r="I56" s="77"/>
      <c r="J56" s="77"/>
      <c r="K56" s="77"/>
      <c r="L56" s="77"/>
      <c r="M56" s="77"/>
      <c r="N56" s="77">
        <f t="shared" si="10"/>
        <v>0</v>
      </c>
    </row>
    <row r="57" spans="1:14" ht="15" customHeight="1">
      <c r="A57" s="55"/>
      <c r="B57" s="55"/>
      <c r="C57" s="58"/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8" customHeight="1" thickBot="1"/>
    <row r="59" spans="1:14" ht="27" customHeight="1">
      <c r="A59" s="268" t="s">
        <v>408</v>
      </c>
      <c r="B59" s="268"/>
      <c r="C59" s="76"/>
      <c r="D59" s="76"/>
      <c r="E59" s="76"/>
      <c r="F59" s="269" t="s">
        <v>223</v>
      </c>
      <c r="G59" s="269"/>
      <c r="H59" s="269"/>
      <c r="I59" s="269"/>
      <c r="J59" s="269"/>
      <c r="K59" s="269"/>
      <c r="L59" s="269"/>
      <c r="M59" s="269"/>
      <c r="N59" s="269"/>
    </row>
    <row r="60" spans="1:14">
      <c r="A60" s="270" t="s">
        <v>126</v>
      </c>
      <c r="B60" s="270"/>
      <c r="C60" s="51"/>
      <c r="D60" s="51"/>
      <c r="E60" s="51"/>
      <c r="F60" s="239" t="s">
        <v>132</v>
      </c>
      <c r="G60" s="239" t="s">
        <v>133</v>
      </c>
      <c r="H60" s="239" t="s">
        <v>134</v>
      </c>
      <c r="I60" s="239" t="s">
        <v>135</v>
      </c>
      <c r="J60" s="239" t="s">
        <v>136</v>
      </c>
      <c r="K60" s="239" t="s">
        <v>137</v>
      </c>
      <c r="L60" s="239" t="s">
        <v>138</v>
      </c>
      <c r="M60" s="239" t="s">
        <v>139</v>
      </c>
      <c r="N60" s="239" t="s">
        <v>0</v>
      </c>
    </row>
    <row r="61" spans="1:14" ht="13.8" thickBot="1">
      <c r="A61" s="267" t="s">
        <v>218</v>
      </c>
      <c r="B61" s="267"/>
      <c r="C61" s="110"/>
      <c r="D61" s="110"/>
      <c r="E61" s="110"/>
      <c r="F61" s="111"/>
      <c r="G61" s="111"/>
      <c r="H61" s="111"/>
      <c r="I61" s="111"/>
      <c r="J61" s="111"/>
      <c r="K61" s="111"/>
      <c r="L61" s="111"/>
      <c r="M61" s="111"/>
      <c r="N61" s="111"/>
    </row>
    <row r="62" spans="1:14">
      <c r="A62" s="270" t="s">
        <v>0</v>
      </c>
      <c r="B62" s="270"/>
      <c r="C62" s="51"/>
      <c r="D62" s="51"/>
      <c r="E62" s="51"/>
      <c r="F62" s="54">
        <f>F63+F64+F68</f>
        <v>0</v>
      </c>
      <c r="G62" s="54">
        <f t="shared" ref="G62:N62" si="12">G63+G64+G68</f>
        <v>0</v>
      </c>
      <c r="H62" s="54">
        <f t="shared" si="12"/>
        <v>0</v>
      </c>
      <c r="I62" s="54">
        <f t="shared" si="12"/>
        <v>0</v>
      </c>
      <c r="J62" s="54">
        <f t="shared" si="12"/>
        <v>0</v>
      </c>
      <c r="K62" s="54">
        <f t="shared" si="12"/>
        <v>0</v>
      </c>
      <c r="L62" s="54">
        <f t="shared" si="12"/>
        <v>0</v>
      </c>
      <c r="M62" s="54">
        <f t="shared" si="12"/>
        <v>0</v>
      </c>
      <c r="N62" s="54">
        <f t="shared" si="12"/>
        <v>0</v>
      </c>
    </row>
    <row r="63" spans="1:14">
      <c r="A63" s="272" t="s">
        <v>141</v>
      </c>
      <c r="B63" s="272"/>
      <c r="C63" s="51"/>
      <c r="D63" s="51"/>
      <c r="E63" s="51"/>
      <c r="F63" s="54"/>
      <c r="G63" s="54"/>
      <c r="H63" s="54"/>
      <c r="I63" s="54"/>
      <c r="J63" s="54"/>
      <c r="K63" s="54"/>
      <c r="L63" s="54"/>
      <c r="M63" s="54"/>
      <c r="N63" s="54">
        <f t="shared" ref="N63:N68" si="13">SUM(F63:M63)</f>
        <v>0</v>
      </c>
    </row>
    <row r="64" spans="1:14">
      <c r="A64" s="180" t="s">
        <v>252</v>
      </c>
      <c r="B64" s="180"/>
      <c r="C64" s="55"/>
      <c r="D64" s="55"/>
      <c r="E64" s="55"/>
      <c r="F64" s="54">
        <f>F65+F66+F67</f>
        <v>0</v>
      </c>
      <c r="G64" s="54">
        <f t="shared" ref="G64:M64" si="14">G65+G66+G67</f>
        <v>0</v>
      </c>
      <c r="H64" s="54">
        <f t="shared" si="14"/>
        <v>0</v>
      </c>
      <c r="I64" s="54">
        <f t="shared" si="14"/>
        <v>0</v>
      </c>
      <c r="J64" s="54">
        <f t="shared" si="14"/>
        <v>0</v>
      </c>
      <c r="K64" s="54">
        <f t="shared" si="14"/>
        <v>0</v>
      </c>
      <c r="L64" s="54">
        <f t="shared" si="14"/>
        <v>0</v>
      </c>
      <c r="M64" s="54">
        <f t="shared" si="14"/>
        <v>0</v>
      </c>
      <c r="N64" s="54">
        <f t="shared" si="13"/>
        <v>0</v>
      </c>
    </row>
    <row r="65" spans="1:14">
      <c r="A65" s="60"/>
      <c r="B65" s="58" t="s">
        <v>322</v>
      </c>
      <c r="C65" s="58"/>
      <c r="D65" s="58"/>
      <c r="E65" s="58"/>
      <c r="F65" s="61"/>
      <c r="G65" s="61"/>
      <c r="H65" s="61"/>
      <c r="I65" s="61"/>
      <c r="J65" s="61"/>
      <c r="K65" s="61"/>
      <c r="L65" s="61"/>
      <c r="M65" s="61"/>
      <c r="N65" s="54">
        <f t="shared" si="13"/>
        <v>0</v>
      </c>
    </row>
    <row r="66" spans="1:14">
      <c r="A66" s="60"/>
      <c r="B66" s="58" t="s">
        <v>297</v>
      </c>
      <c r="C66" s="58"/>
      <c r="D66" s="58"/>
      <c r="E66" s="58"/>
      <c r="F66" s="61"/>
      <c r="G66" s="61"/>
      <c r="H66" s="61"/>
      <c r="I66" s="61"/>
      <c r="J66" s="61"/>
      <c r="K66" s="61"/>
      <c r="L66" s="61"/>
      <c r="M66" s="61"/>
      <c r="N66" s="54">
        <f t="shared" si="13"/>
        <v>0</v>
      </c>
    </row>
    <row r="67" spans="1:14" ht="14.25" customHeight="1">
      <c r="A67" s="60"/>
      <c r="B67" s="58" t="s">
        <v>11</v>
      </c>
      <c r="C67" s="58"/>
      <c r="D67" s="58"/>
      <c r="E67" s="58"/>
      <c r="F67" s="61"/>
      <c r="G67" s="61"/>
      <c r="H67" s="61"/>
      <c r="I67" s="61"/>
      <c r="J67" s="61"/>
      <c r="K67" s="61"/>
      <c r="L67" s="61"/>
      <c r="M67" s="61"/>
      <c r="N67" s="54">
        <f t="shared" si="13"/>
        <v>0</v>
      </c>
    </row>
    <row r="68" spans="1:14" ht="13.8" thickBot="1">
      <c r="A68" s="271" t="s">
        <v>143</v>
      </c>
      <c r="B68" s="271"/>
      <c r="C68" s="240"/>
      <c r="D68" s="240"/>
      <c r="E68" s="240"/>
      <c r="F68" s="77"/>
      <c r="G68" s="77"/>
      <c r="H68" s="77"/>
      <c r="I68" s="77"/>
      <c r="J68" s="77"/>
      <c r="K68" s="77"/>
      <c r="L68" s="77"/>
      <c r="M68" s="77"/>
      <c r="N68" s="77">
        <f t="shared" si="13"/>
        <v>0</v>
      </c>
    </row>
    <row r="69" spans="1:14" ht="20.25" customHeight="1">
      <c r="A69" s="55"/>
      <c r="B69" s="55"/>
      <c r="C69" s="58"/>
      <c r="D69" s="58"/>
      <c r="E69" s="58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13.8" thickBot="1"/>
    <row r="71" spans="1:14" ht="30" customHeight="1">
      <c r="A71" s="268" t="s">
        <v>404</v>
      </c>
      <c r="B71" s="268"/>
      <c r="C71" s="76"/>
      <c r="D71" s="76"/>
      <c r="E71" s="76"/>
      <c r="F71" s="269" t="s">
        <v>223</v>
      </c>
      <c r="G71" s="269"/>
      <c r="H71" s="269"/>
      <c r="I71" s="269"/>
      <c r="J71" s="269"/>
      <c r="K71" s="269"/>
      <c r="L71" s="269"/>
      <c r="M71" s="269"/>
      <c r="N71" s="269"/>
    </row>
    <row r="72" spans="1:14">
      <c r="A72" s="270" t="s">
        <v>126</v>
      </c>
      <c r="B72" s="270"/>
      <c r="C72" s="51"/>
      <c r="D72" s="51"/>
      <c r="E72" s="51"/>
      <c r="F72" s="239" t="s">
        <v>132</v>
      </c>
      <c r="G72" s="239" t="s">
        <v>133</v>
      </c>
      <c r="H72" s="239" t="s">
        <v>134</v>
      </c>
      <c r="I72" s="239" t="s">
        <v>135</v>
      </c>
      <c r="J72" s="239" t="s">
        <v>136</v>
      </c>
      <c r="K72" s="239" t="s">
        <v>137</v>
      </c>
      <c r="L72" s="239" t="s">
        <v>138</v>
      </c>
      <c r="M72" s="239" t="s">
        <v>139</v>
      </c>
      <c r="N72" s="239" t="s">
        <v>0</v>
      </c>
    </row>
    <row r="73" spans="1:14" ht="13.8" thickBot="1">
      <c r="A73" s="267" t="s">
        <v>218</v>
      </c>
      <c r="B73" s="267"/>
      <c r="C73" s="110"/>
      <c r="D73" s="110"/>
      <c r="E73" s="110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>
      <c r="A74" s="270" t="s">
        <v>0</v>
      </c>
      <c r="B74" s="270"/>
      <c r="C74" s="51"/>
      <c r="D74" s="51"/>
      <c r="E74" s="51"/>
      <c r="F74" s="54">
        <f>F75+F76+F80</f>
        <v>0</v>
      </c>
      <c r="G74" s="54">
        <f t="shared" ref="G74" si="15">G75+G76+G80</f>
        <v>0</v>
      </c>
      <c r="H74" s="54">
        <f t="shared" ref="H74" si="16">H75+H76+H80</f>
        <v>0</v>
      </c>
      <c r="I74" s="54">
        <f t="shared" ref="I74" si="17">I75+I76+I80</f>
        <v>0</v>
      </c>
      <c r="J74" s="54">
        <f t="shared" ref="J74" si="18">J75+J76+J80</f>
        <v>0</v>
      </c>
      <c r="K74" s="54">
        <f t="shared" ref="K74" si="19">K75+K76+K80</f>
        <v>0</v>
      </c>
      <c r="L74" s="54">
        <f t="shared" ref="L74" si="20">L75+L76+L80</f>
        <v>0</v>
      </c>
      <c r="M74" s="54">
        <f t="shared" ref="M74" si="21">M75+M76+M80</f>
        <v>0</v>
      </c>
      <c r="N74" s="54">
        <f t="shared" ref="N74" si="22">N75+N76+N80</f>
        <v>0</v>
      </c>
    </row>
    <row r="75" spans="1:14">
      <c r="A75" s="272" t="s">
        <v>141</v>
      </c>
      <c r="B75" s="272"/>
      <c r="C75" s="51"/>
      <c r="D75" s="51"/>
      <c r="E75" s="51"/>
      <c r="F75" s="54"/>
      <c r="G75" s="54"/>
      <c r="H75" s="54"/>
      <c r="I75" s="54"/>
      <c r="J75" s="54"/>
      <c r="K75" s="54"/>
      <c r="L75" s="54"/>
      <c r="M75" s="54"/>
      <c r="N75" s="54">
        <f t="shared" ref="N75:N80" si="23">SUM(F75:M75)</f>
        <v>0</v>
      </c>
    </row>
    <row r="76" spans="1:14">
      <c r="A76" s="180" t="s">
        <v>252</v>
      </c>
      <c r="B76" s="180"/>
      <c r="C76" s="55"/>
      <c r="D76" s="55"/>
      <c r="E76" s="55"/>
      <c r="F76" s="54">
        <f>F77+F78+F79</f>
        <v>0</v>
      </c>
      <c r="G76" s="54">
        <f t="shared" ref="G76" si="24">G77+G78+G79</f>
        <v>0</v>
      </c>
      <c r="H76" s="54">
        <f t="shared" ref="H76" si="25">H77+H78+H79</f>
        <v>0</v>
      </c>
      <c r="I76" s="54">
        <f t="shared" ref="I76" si="26">I77+I78+I79</f>
        <v>0</v>
      </c>
      <c r="J76" s="54">
        <f t="shared" ref="J76" si="27">J77+J78+J79</f>
        <v>0</v>
      </c>
      <c r="K76" s="54">
        <f t="shared" ref="K76" si="28">K77+K78+K79</f>
        <v>0</v>
      </c>
      <c r="L76" s="54">
        <f t="shared" ref="L76" si="29">L77+L78+L79</f>
        <v>0</v>
      </c>
      <c r="M76" s="54">
        <f t="shared" ref="M76" si="30">M77+M78+M79</f>
        <v>0</v>
      </c>
      <c r="N76" s="54">
        <f t="shared" si="23"/>
        <v>0</v>
      </c>
    </row>
    <row r="77" spans="1:14">
      <c r="A77" s="60"/>
      <c r="B77" s="58" t="s">
        <v>322</v>
      </c>
      <c r="C77" s="58"/>
      <c r="D77" s="58"/>
      <c r="E77" s="58"/>
      <c r="F77" s="61"/>
      <c r="G77" s="61"/>
      <c r="H77" s="61"/>
      <c r="I77" s="61"/>
      <c r="J77" s="61"/>
      <c r="K77" s="61"/>
      <c r="L77" s="61"/>
      <c r="M77" s="61"/>
      <c r="N77" s="54">
        <f t="shared" si="23"/>
        <v>0</v>
      </c>
    </row>
    <row r="78" spans="1:14">
      <c r="A78" s="60"/>
      <c r="B78" s="58" t="s">
        <v>297</v>
      </c>
      <c r="C78" s="58"/>
      <c r="D78" s="58"/>
      <c r="E78" s="58"/>
      <c r="F78" s="60"/>
      <c r="G78" s="61"/>
      <c r="H78" s="61"/>
      <c r="I78" s="61"/>
      <c r="J78" s="61"/>
      <c r="K78" s="61"/>
      <c r="L78" s="61"/>
      <c r="M78" s="61"/>
      <c r="N78" s="54">
        <f t="shared" si="23"/>
        <v>0</v>
      </c>
    </row>
    <row r="79" spans="1:14">
      <c r="A79" s="60"/>
      <c r="B79" s="58" t="s">
        <v>11</v>
      </c>
      <c r="C79" s="58"/>
      <c r="D79" s="58"/>
      <c r="E79" s="58"/>
      <c r="F79" s="61"/>
      <c r="G79" s="61"/>
      <c r="H79" s="61"/>
      <c r="I79" s="61"/>
      <c r="J79" s="61"/>
      <c r="K79" s="61"/>
      <c r="L79" s="61"/>
      <c r="M79" s="61"/>
      <c r="N79" s="54">
        <f t="shared" si="23"/>
        <v>0</v>
      </c>
    </row>
    <row r="80" spans="1:14" ht="13.8" thickBot="1">
      <c r="A80" s="271" t="s">
        <v>143</v>
      </c>
      <c r="B80" s="271"/>
      <c r="C80" s="240"/>
      <c r="D80" s="240"/>
      <c r="E80" s="240"/>
      <c r="F80" s="77"/>
      <c r="G80" s="77"/>
      <c r="H80" s="77"/>
      <c r="I80" s="77"/>
      <c r="J80" s="77"/>
      <c r="K80" s="77"/>
      <c r="L80" s="77"/>
      <c r="M80" s="77"/>
      <c r="N80" s="77">
        <f t="shared" si="23"/>
        <v>0</v>
      </c>
    </row>
    <row r="82" spans="1:14" ht="13.8" thickBot="1"/>
    <row r="83" spans="1:14" ht="29.25" customHeight="1">
      <c r="A83" s="268" t="s">
        <v>316</v>
      </c>
      <c r="B83" s="268"/>
      <c r="C83" s="76"/>
      <c r="D83" s="76"/>
      <c r="E83" s="76"/>
      <c r="F83" s="269" t="s">
        <v>223</v>
      </c>
      <c r="G83" s="269"/>
      <c r="H83" s="269"/>
      <c r="I83" s="269"/>
      <c r="J83" s="269"/>
      <c r="K83" s="269"/>
      <c r="L83" s="269"/>
      <c r="M83" s="269"/>
      <c r="N83" s="269"/>
    </row>
    <row r="84" spans="1:14">
      <c r="A84" s="270" t="s">
        <v>126</v>
      </c>
      <c r="B84" s="270"/>
      <c r="C84" s="51"/>
      <c r="D84" s="51"/>
      <c r="E84" s="51"/>
      <c r="F84" s="239" t="s">
        <v>132</v>
      </c>
      <c r="G84" s="239" t="s">
        <v>133</v>
      </c>
      <c r="H84" s="239" t="s">
        <v>134</v>
      </c>
      <c r="I84" s="239" t="s">
        <v>135</v>
      </c>
      <c r="J84" s="239" t="s">
        <v>136</v>
      </c>
      <c r="K84" s="239" t="s">
        <v>137</v>
      </c>
      <c r="L84" s="239" t="s">
        <v>138</v>
      </c>
      <c r="M84" s="239" t="s">
        <v>139</v>
      </c>
      <c r="N84" s="239" t="s">
        <v>0</v>
      </c>
    </row>
    <row r="85" spans="1:14" ht="13.8" thickBot="1">
      <c r="A85" s="267" t="s">
        <v>218</v>
      </c>
      <c r="B85" s="267"/>
      <c r="C85" s="110"/>
      <c r="D85" s="110"/>
      <c r="E85" s="110"/>
      <c r="F85" s="111"/>
      <c r="G85" s="111"/>
      <c r="H85" s="111"/>
      <c r="I85" s="111"/>
      <c r="J85" s="111"/>
      <c r="K85" s="111"/>
      <c r="L85" s="111"/>
      <c r="M85" s="111"/>
      <c r="N85" s="111"/>
    </row>
    <row r="86" spans="1:14">
      <c r="A86" s="270" t="s">
        <v>0</v>
      </c>
      <c r="B86" s="270"/>
      <c r="C86" s="51"/>
      <c r="D86" s="51"/>
      <c r="E86" s="51"/>
      <c r="F86" s="54">
        <f>F62-F74</f>
        <v>0</v>
      </c>
      <c r="G86" s="54">
        <f t="shared" ref="G86:N86" si="31">G62-G74</f>
        <v>0</v>
      </c>
      <c r="H86" s="54">
        <f t="shared" si="31"/>
        <v>0</v>
      </c>
      <c r="I86" s="54">
        <f t="shared" si="31"/>
        <v>0</v>
      </c>
      <c r="J86" s="54">
        <f t="shared" si="31"/>
        <v>0</v>
      </c>
      <c r="K86" s="54">
        <f t="shared" si="31"/>
        <v>0</v>
      </c>
      <c r="L86" s="54">
        <f t="shared" si="31"/>
        <v>0</v>
      </c>
      <c r="M86" s="54">
        <f t="shared" si="31"/>
        <v>0</v>
      </c>
      <c r="N86" s="54">
        <f t="shared" si="31"/>
        <v>0</v>
      </c>
    </row>
    <row r="87" spans="1:14">
      <c r="A87" s="272" t="s">
        <v>141</v>
      </c>
      <c r="B87" s="272"/>
      <c r="C87" s="51"/>
      <c r="D87" s="51"/>
      <c r="E87" s="51"/>
      <c r="F87" s="54">
        <f t="shared" ref="F87:N87" si="32">F63-F75</f>
        <v>0</v>
      </c>
      <c r="G87" s="54">
        <f t="shared" si="32"/>
        <v>0</v>
      </c>
      <c r="H87" s="54">
        <f t="shared" si="32"/>
        <v>0</v>
      </c>
      <c r="I87" s="54">
        <f t="shared" si="32"/>
        <v>0</v>
      </c>
      <c r="J87" s="54">
        <f t="shared" si="32"/>
        <v>0</v>
      </c>
      <c r="K87" s="54">
        <f t="shared" si="32"/>
        <v>0</v>
      </c>
      <c r="L87" s="54">
        <f t="shared" si="32"/>
        <v>0</v>
      </c>
      <c r="M87" s="54">
        <f t="shared" si="32"/>
        <v>0</v>
      </c>
      <c r="N87" s="54">
        <f t="shared" si="32"/>
        <v>0</v>
      </c>
    </row>
    <row r="88" spans="1:14">
      <c r="A88" s="180" t="s">
        <v>252</v>
      </c>
      <c r="B88" s="180"/>
      <c r="C88" s="55"/>
      <c r="D88" s="55"/>
      <c r="E88" s="55"/>
      <c r="F88" s="54">
        <f t="shared" ref="F88:N88" si="33">F64-F76</f>
        <v>0</v>
      </c>
      <c r="G88" s="54">
        <f t="shared" si="33"/>
        <v>0</v>
      </c>
      <c r="H88" s="54">
        <f t="shared" si="33"/>
        <v>0</v>
      </c>
      <c r="I88" s="54">
        <f t="shared" si="33"/>
        <v>0</v>
      </c>
      <c r="J88" s="54">
        <f t="shared" si="33"/>
        <v>0</v>
      </c>
      <c r="K88" s="54">
        <f t="shared" si="33"/>
        <v>0</v>
      </c>
      <c r="L88" s="54">
        <f t="shared" si="33"/>
        <v>0</v>
      </c>
      <c r="M88" s="54">
        <f t="shared" si="33"/>
        <v>0</v>
      </c>
      <c r="N88" s="54">
        <f t="shared" si="33"/>
        <v>0</v>
      </c>
    </row>
    <row r="89" spans="1:14">
      <c r="A89" s="60"/>
      <c r="B89" s="58" t="s">
        <v>322</v>
      </c>
      <c r="C89" s="58"/>
      <c r="D89" s="58"/>
      <c r="E89" s="58"/>
      <c r="F89" s="61">
        <f t="shared" ref="F89:N89" si="34">F65-F77</f>
        <v>0</v>
      </c>
      <c r="G89" s="61">
        <f t="shared" si="34"/>
        <v>0</v>
      </c>
      <c r="H89" s="61">
        <f t="shared" si="34"/>
        <v>0</v>
      </c>
      <c r="I89" s="61">
        <f t="shared" si="34"/>
        <v>0</v>
      </c>
      <c r="J89" s="61">
        <f t="shared" si="34"/>
        <v>0</v>
      </c>
      <c r="K89" s="61">
        <f t="shared" si="34"/>
        <v>0</v>
      </c>
      <c r="L89" s="61">
        <f t="shared" si="34"/>
        <v>0</v>
      </c>
      <c r="M89" s="61">
        <f t="shared" si="34"/>
        <v>0</v>
      </c>
      <c r="N89" s="54">
        <f t="shared" si="34"/>
        <v>0</v>
      </c>
    </row>
    <row r="90" spans="1:14">
      <c r="A90" s="60"/>
      <c r="B90" s="58" t="s">
        <v>297</v>
      </c>
      <c r="C90" s="58"/>
      <c r="D90" s="58"/>
      <c r="E90" s="58"/>
      <c r="F90" s="60">
        <f t="shared" ref="F90:N90" si="35">F66-F78</f>
        <v>0</v>
      </c>
      <c r="G90" s="61">
        <f t="shared" si="35"/>
        <v>0</v>
      </c>
      <c r="H90" s="61">
        <f t="shared" si="35"/>
        <v>0</v>
      </c>
      <c r="I90" s="61">
        <f t="shared" si="35"/>
        <v>0</v>
      </c>
      <c r="J90" s="61">
        <f t="shared" si="35"/>
        <v>0</v>
      </c>
      <c r="K90" s="61">
        <f t="shared" si="35"/>
        <v>0</v>
      </c>
      <c r="L90" s="61">
        <f t="shared" si="35"/>
        <v>0</v>
      </c>
      <c r="M90" s="61">
        <f t="shared" si="35"/>
        <v>0</v>
      </c>
      <c r="N90" s="54">
        <f t="shared" si="35"/>
        <v>0</v>
      </c>
    </row>
    <row r="91" spans="1:14">
      <c r="A91" s="60"/>
      <c r="B91" s="58" t="s">
        <v>11</v>
      </c>
      <c r="C91" s="58"/>
      <c r="D91" s="58"/>
      <c r="E91" s="58"/>
      <c r="F91" s="61">
        <f t="shared" ref="F91:N91" si="36">F67-F79</f>
        <v>0</v>
      </c>
      <c r="G91" s="61">
        <f t="shared" si="36"/>
        <v>0</v>
      </c>
      <c r="H91" s="61">
        <f t="shared" si="36"/>
        <v>0</v>
      </c>
      <c r="I91" s="61">
        <f t="shared" si="36"/>
        <v>0</v>
      </c>
      <c r="J91" s="61">
        <f t="shared" si="36"/>
        <v>0</v>
      </c>
      <c r="K91" s="61">
        <f t="shared" si="36"/>
        <v>0</v>
      </c>
      <c r="L91" s="61">
        <f t="shared" si="36"/>
        <v>0</v>
      </c>
      <c r="M91" s="61">
        <f t="shared" si="36"/>
        <v>0</v>
      </c>
      <c r="N91" s="54">
        <f t="shared" si="36"/>
        <v>0</v>
      </c>
    </row>
    <row r="92" spans="1:14" ht="13.8" thickBot="1">
      <c r="A92" s="271" t="s">
        <v>143</v>
      </c>
      <c r="B92" s="271"/>
      <c r="C92" s="240"/>
      <c r="D92" s="240"/>
      <c r="E92" s="240"/>
      <c r="F92" s="77">
        <f t="shared" ref="F92:N92" si="37">F68-F80</f>
        <v>0</v>
      </c>
      <c r="G92" s="77">
        <f t="shared" si="37"/>
        <v>0</v>
      </c>
      <c r="H92" s="77">
        <f t="shared" si="37"/>
        <v>0</v>
      </c>
      <c r="I92" s="77">
        <f t="shared" si="37"/>
        <v>0</v>
      </c>
      <c r="J92" s="77">
        <f t="shared" si="37"/>
        <v>0</v>
      </c>
      <c r="K92" s="77">
        <f t="shared" si="37"/>
        <v>0</v>
      </c>
      <c r="L92" s="77">
        <f t="shared" si="37"/>
        <v>0</v>
      </c>
      <c r="M92" s="77">
        <f t="shared" si="37"/>
        <v>0</v>
      </c>
      <c r="N92" s="77">
        <f t="shared" si="37"/>
        <v>0</v>
      </c>
    </row>
    <row r="93" spans="1:14">
      <c r="A93" s="55"/>
      <c r="B93" s="55"/>
      <c r="C93" s="58"/>
      <c r="D93" s="58"/>
      <c r="E93" s="58"/>
      <c r="F93" s="54"/>
      <c r="G93" s="54"/>
      <c r="H93" s="54"/>
      <c r="I93" s="54"/>
      <c r="J93" s="54"/>
      <c r="K93" s="54"/>
      <c r="L93" s="54"/>
      <c r="M93" s="54"/>
      <c r="N93" s="54"/>
    </row>
    <row r="94" spans="1:14" ht="24" customHeight="1" thickBot="1"/>
    <row r="95" spans="1:14" ht="23.25" customHeight="1">
      <c r="A95" s="268" t="s">
        <v>317</v>
      </c>
      <c r="B95" s="268"/>
      <c r="C95" s="76"/>
      <c r="D95" s="76"/>
      <c r="E95" s="76"/>
      <c r="F95" s="269" t="s">
        <v>223</v>
      </c>
      <c r="G95" s="269"/>
      <c r="H95" s="269"/>
      <c r="I95" s="269"/>
      <c r="J95" s="269"/>
      <c r="K95" s="269"/>
      <c r="L95" s="269"/>
      <c r="M95" s="269"/>
      <c r="N95" s="269"/>
    </row>
    <row r="96" spans="1:14">
      <c r="A96" s="270" t="s">
        <v>126</v>
      </c>
      <c r="B96" s="270"/>
      <c r="C96" s="51"/>
      <c r="D96" s="51"/>
      <c r="E96" s="51"/>
      <c r="F96" s="239" t="s">
        <v>132</v>
      </c>
      <c r="G96" s="239" t="s">
        <v>133</v>
      </c>
      <c r="H96" s="239" t="s">
        <v>134</v>
      </c>
      <c r="I96" s="239" t="s">
        <v>135</v>
      </c>
      <c r="J96" s="239" t="s">
        <v>136</v>
      </c>
      <c r="K96" s="239" t="s">
        <v>137</v>
      </c>
      <c r="L96" s="239" t="s">
        <v>138</v>
      </c>
      <c r="M96" s="239" t="s">
        <v>139</v>
      </c>
      <c r="N96" s="239" t="s">
        <v>0</v>
      </c>
    </row>
    <row r="97" spans="1:14" ht="13.8" thickBot="1">
      <c r="A97" s="267" t="s">
        <v>218</v>
      </c>
      <c r="B97" s="267"/>
      <c r="C97" s="110"/>
      <c r="D97" s="110"/>
      <c r="E97" s="110"/>
      <c r="F97" s="111"/>
      <c r="G97" s="111"/>
      <c r="H97" s="111"/>
      <c r="I97" s="111"/>
      <c r="J97" s="111"/>
      <c r="K97" s="111"/>
      <c r="L97" s="111"/>
      <c r="M97" s="111"/>
      <c r="N97" s="111"/>
    </row>
    <row r="98" spans="1:14">
      <c r="A98" s="270" t="s">
        <v>0</v>
      </c>
      <c r="B98" s="270"/>
      <c r="C98" s="51"/>
      <c r="D98" s="51"/>
      <c r="E98" s="51"/>
      <c r="F98" s="54">
        <f>F99+F100+F104</f>
        <v>0</v>
      </c>
      <c r="G98" s="54">
        <f t="shared" ref="G98:N98" si="38">G99+G100+G104</f>
        <v>0</v>
      </c>
      <c r="H98" s="54">
        <f t="shared" si="38"/>
        <v>0</v>
      </c>
      <c r="I98" s="54">
        <f t="shared" si="38"/>
        <v>0</v>
      </c>
      <c r="J98" s="54">
        <f t="shared" si="38"/>
        <v>0</v>
      </c>
      <c r="K98" s="54">
        <f t="shared" si="38"/>
        <v>0</v>
      </c>
      <c r="L98" s="54">
        <f t="shared" si="38"/>
        <v>0</v>
      </c>
      <c r="M98" s="54">
        <f t="shared" si="38"/>
        <v>0</v>
      </c>
      <c r="N98" s="54">
        <f t="shared" si="38"/>
        <v>0</v>
      </c>
    </row>
    <row r="99" spans="1:14">
      <c r="A99" s="272" t="s">
        <v>141</v>
      </c>
      <c r="B99" s="272"/>
      <c r="C99" s="51"/>
      <c r="D99" s="51"/>
      <c r="E99" s="51"/>
      <c r="F99" s="54"/>
      <c r="G99" s="54"/>
      <c r="H99" s="54"/>
      <c r="I99" s="54"/>
      <c r="J99" s="54"/>
      <c r="K99" s="54"/>
      <c r="L99" s="54"/>
      <c r="M99" s="54"/>
      <c r="N99" s="54">
        <f t="shared" ref="N99:N104" si="39">SUM(F99:M99)</f>
        <v>0</v>
      </c>
    </row>
    <row r="100" spans="1:14">
      <c r="A100" s="180" t="s">
        <v>252</v>
      </c>
      <c r="B100" s="180"/>
      <c r="C100" s="55"/>
      <c r="D100" s="55"/>
      <c r="E100" s="55"/>
      <c r="F100" s="54">
        <f>F101+F102+F103</f>
        <v>0</v>
      </c>
      <c r="G100" s="54">
        <f t="shared" ref="G100:M100" si="40">G101+G102+G103</f>
        <v>0</v>
      </c>
      <c r="H100" s="54">
        <f t="shared" si="40"/>
        <v>0</v>
      </c>
      <c r="I100" s="54">
        <f t="shared" si="40"/>
        <v>0</v>
      </c>
      <c r="J100" s="54">
        <f t="shared" si="40"/>
        <v>0</v>
      </c>
      <c r="K100" s="54">
        <f t="shared" si="40"/>
        <v>0</v>
      </c>
      <c r="L100" s="54">
        <f t="shared" si="40"/>
        <v>0</v>
      </c>
      <c r="M100" s="54">
        <f t="shared" si="40"/>
        <v>0</v>
      </c>
      <c r="N100" s="54">
        <f t="shared" si="39"/>
        <v>0</v>
      </c>
    </row>
    <row r="101" spans="1:14">
      <c r="A101" s="60"/>
      <c r="B101" s="58" t="s">
        <v>322</v>
      </c>
      <c r="C101" s="58"/>
      <c r="D101" s="58"/>
      <c r="E101" s="58"/>
      <c r="F101" s="61"/>
      <c r="G101" s="61"/>
      <c r="H101" s="61"/>
      <c r="I101" s="61"/>
      <c r="J101" s="61"/>
      <c r="K101" s="61"/>
      <c r="L101" s="61"/>
      <c r="M101" s="61"/>
      <c r="N101" s="54">
        <f t="shared" si="39"/>
        <v>0</v>
      </c>
    </row>
    <row r="102" spans="1:14">
      <c r="A102" s="60"/>
      <c r="B102" s="58" t="s">
        <v>297</v>
      </c>
      <c r="C102" s="58"/>
      <c r="D102" s="58"/>
      <c r="E102" s="58"/>
      <c r="F102" s="60"/>
      <c r="G102" s="61"/>
      <c r="H102" s="61"/>
      <c r="I102" s="61"/>
      <c r="J102" s="61"/>
      <c r="K102" s="61"/>
      <c r="L102" s="61"/>
      <c r="M102" s="61"/>
      <c r="N102" s="54">
        <f t="shared" si="39"/>
        <v>0</v>
      </c>
    </row>
    <row r="103" spans="1:14">
      <c r="A103" s="60"/>
      <c r="B103" s="58" t="s">
        <v>11</v>
      </c>
      <c r="C103" s="58"/>
      <c r="D103" s="58"/>
      <c r="E103" s="58"/>
      <c r="F103" s="61"/>
      <c r="G103" s="61"/>
      <c r="H103" s="61"/>
      <c r="I103" s="61"/>
      <c r="J103" s="61"/>
      <c r="K103" s="61"/>
      <c r="L103" s="61"/>
      <c r="M103" s="61"/>
      <c r="N103" s="54">
        <f t="shared" si="39"/>
        <v>0</v>
      </c>
    </row>
    <row r="104" spans="1:14" ht="13.8" thickBot="1">
      <c r="A104" s="271" t="s">
        <v>143</v>
      </c>
      <c r="B104" s="271"/>
      <c r="C104" s="240"/>
      <c r="D104" s="240"/>
      <c r="E104" s="240"/>
      <c r="F104" s="77"/>
      <c r="G104" s="77"/>
      <c r="H104" s="77"/>
      <c r="I104" s="77"/>
      <c r="J104" s="77"/>
      <c r="K104" s="77"/>
      <c r="L104" s="77"/>
      <c r="M104" s="77"/>
      <c r="N104" s="77">
        <f t="shared" si="39"/>
        <v>0</v>
      </c>
    </row>
  </sheetData>
  <sheetProtection formatCells="0" formatColumns="0" formatRows="0"/>
  <mergeCells count="56">
    <mergeCell ref="A99:B99"/>
    <mergeCell ref="A104:B104"/>
    <mergeCell ref="A83:B83"/>
    <mergeCell ref="A98:B98"/>
    <mergeCell ref="A80:B80"/>
    <mergeCell ref="A95:B95"/>
    <mergeCell ref="F95:N95"/>
    <mergeCell ref="A96:B96"/>
    <mergeCell ref="A97:B97"/>
    <mergeCell ref="A92:B92"/>
    <mergeCell ref="F83:N83"/>
    <mergeCell ref="A84:B84"/>
    <mergeCell ref="A85:B85"/>
    <mergeCell ref="A86:B86"/>
    <mergeCell ref="A87:B87"/>
    <mergeCell ref="A75:B75"/>
    <mergeCell ref="F59:N59"/>
    <mergeCell ref="A60:B60"/>
    <mergeCell ref="A61:B61"/>
    <mergeCell ref="A62:B62"/>
    <mergeCell ref="A63:B63"/>
    <mergeCell ref="A68:B68"/>
    <mergeCell ref="A59:B59"/>
    <mergeCell ref="A71:B71"/>
    <mergeCell ref="F71:N71"/>
    <mergeCell ref="A72:B72"/>
    <mergeCell ref="A73:B73"/>
    <mergeCell ref="A74:B74"/>
    <mergeCell ref="A48:B48"/>
    <mergeCell ref="A49:B49"/>
    <mergeCell ref="A50:B50"/>
    <mergeCell ref="A51:B51"/>
    <mergeCell ref="A56:B56"/>
    <mergeCell ref="A38:B38"/>
    <mergeCell ref="A39:B39"/>
    <mergeCell ref="A44:B44"/>
    <mergeCell ref="A47:B47"/>
    <mergeCell ref="F47:N47"/>
    <mergeCell ref="A37:B37"/>
    <mergeCell ref="A12:B12"/>
    <mergeCell ref="A23:B23"/>
    <mergeCell ref="F23:N23"/>
    <mergeCell ref="A24:B24"/>
    <mergeCell ref="A25:B25"/>
    <mergeCell ref="A26:B26"/>
    <mergeCell ref="A27:B27"/>
    <mergeCell ref="A32:B32"/>
    <mergeCell ref="A35:B35"/>
    <mergeCell ref="F35:N35"/>
    <mergeCell ref="A36:B36"/>
    <mergeCell ref="A7:B7"/>
    <mergeCell ref="A3:B3"/>
    <mergeCell ref="F3:N3"/>
    <mergeCell ref="A4:B4"/>
    <mergeCell ref="A5:B5"/>
    <mergeCell ref="A6:B6"/>
  </mergeCells>
  <hyperlinks>
    <hyperlink ref="N1" location="'Innehåll_ Contents'!Utskriftsområde" display="Till tabellförteckning" xr:uid="{6E78B3F3-D6F1-4A9D-A786-47B422FCA32E}"/>
  </hyperlinks>
  <pageMargins left="0.75" right="0.75" top="0.9" bottom="0.59" header="0.5" footer="0.5"/>
  <pageSetup paperSize="9" scale="85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F0"/>
  </sheetPr>
  <dimension ref="A1:AP50"/>
  <sheetViews>
    <sheetView zoomScaleNormal="100" workbookViewId="0"/>
  </sheetViews>
  <sheetFormatPr defaultRowHeight="13.2"/>
  <cols>
    <col min="1" max="1" width="1.44140625" style="48" customWidth="1"/>
    <col min="2" max="2" width="23.33203125" style="48" customWidth="1"/>
    <col min="3" max="5" width="11.5546875" style="48" hidden="1" customWidth="1"/>
    <col min="6" max="6" width="6.5546875" style="48" bestFit="1" customWidth="1"/>
    <col min="7" max="7" width="1.88671875" style="178" bestFit="1" customWidth="1"/>
    <col min="8" max="8" width="5.6640625" style="48" bestFit="1" customWidth="1"/>
    <col min="9" max="9" width="1" style="48" customWidth="1"/>
    <col min="10" max="10" width="6.5546875" style="48" bestFit="1" customWidth="1"/>
    <col min="11" max="11" width="1.88671875" style="178" bestFit="1" customWidth="1"/>
    <col min="12" max="12" width="6.5546875" style="48" bestFit="1" customWidth="1"/>
    <col min="13" max="13" width="1.5546875" style="48" bestFit="1" customWidth="1"/>
    <col min="14" max="14" width="5.6640625" style="48" bestFit="1" customWidth="1"/>
    <col min="15" max="15" width="1.88671875" style="178" bestFit="1" customWidth="1"/>
    <col min="16" max="16" width="5.6640625" style="48" bestFit="1" customWidth="1"/>
    <col min="17" max="17" width="1.5546875" style="48" bestFit="1" customWidth="1"/>
    <col min="18" max="18" width="5.6640625" style="48" bestFit="1" customWidth="1"/>
    <col min="19" max="19" width="1.88671875" style="178" bestFit="1" customWidth="1"/>
    <col min="20" max="20" width="5.6640625" style="48" bestFit="1" customWidth="1"/>
    <col min="21" max="21" width="1" style="48" bestFit="1" customWidth="1"/>
    <col min="22" max="22" width="6.5546875" style="48" bestFit="1" customWidth="1"/>
    <col min="23" max="23" width="1.88671875" style="178" bestFit="1" customWidth="1"/>
    <col min="24" max="24" width="5.6640625" style="48" bestFit="1" customWidth="1"/>
    <col min="25" max="25" width="1.5546875" style="48" bestFit="1" customWidth="1"/>
    <col min="26" max="26" width="5.6640625" style="48" bestFit="1" customWidth="1"/>
    <col min="27" max="27" width="1.88671875" style="178" bestFit="1" customWidth="1"/>
    <col min="28" max="28" width="4.88671875" style="48" bestFit="1" customWidth="1"/>
    <col min="29" max="29" width="1.5546875" style="48" bestFit="1" customWidth="1"/>
    <col min="30" max="30" width="5.6640625" style="48" bestFit="1" customWidth="1"/>
    <col min="31" max="31" width="1.88671875" style="178" bestFit="1" customWidth="1"/>
    <col min="32" max="32" width="4.88671875" style="48" bestFit="1" customWidth="1"/>
    <col min="33" max="33" width="1.5546875" style="48" bestFit="1" customWidth="1"/>
    <col min="34" max="34" width="5.6640625" style="48" bestFit="1" customWidth="1"/>
    <col min="35" max="35" width="1.88671875" style="178" bestFit="1" customWidth="1"/>
    <col min="36" max="36" width="5.6640625" style="48" bestFit="1" customWidth="1"/>
    <col min="37" max="37" width="1" style="48" customWidth="1"/>
    <col min="38" max="38" width="6.5546875" style="48" bestFit="1" customWidth="1"/>
    <col min="39" max="39" width="1.88671875" style="178" bestFit="1" customWidth="1"/>
    <col min="40" max="40" width="6.5546875" style="48" bestFit="1" customWidth="1"/>
    <col min="41" max="214" width="9.109375" style="48"/>
    <col min="215" max="215" width="1.44140625" style="48" customWidth="1"/>
    <col min="216" max="216" width="11.5546875" style="48" customWidth="1"/>
    <col min="217" max="219" width="0" style="48" hidden="1" customWidth="1"/>
    <col min="220" max="220" width="4.6640625" style="48" customWidth="1"/>
    <col min="221" max="221" width="2.5546875" style="48" customWidth="1"/>
    <col min="222" max="222" width="4.6640625" style="48" customWidth="1"/>
    <col min="223" max="223" width="1" style="48" customWidth="1"/>
    <col min="224" max="224" width="4.6640625" style="48" customWidth="1"/>
    <col min="225" max="225" width="2.5546875" style="48" customWidth="1"/>
    <col min="226" max="226" width="4.6640625" style="48" customWidth="1"/>
    <col min="227" max="227" width="1" style="48" customWidth="1"/>
    <col min="228" max="228" width="4.6640625" style="48" customWidth="1"/>
    <col min="229" max="229" width="2.5546875" style="48" customWidth="1"/>
    <col min="230" max="230" width="4.6640625" style="48" customWidth="1"/>
    <col min="231" max="231" width="1" style="48" customWidth="1"/>
    <col min="232" max="232" width="4.6640625" style="48" customWidth="1"/>
    <col min="233" max="233" width="2.5546875" style="48" customWidth="1"/>
    <col min="234" max="234" width="4.6640625" style="48" customWidth="1"/>
    <col min="235" max="235" width="1.109375" style="48" customWidth="1"/>
    <col min="236" max="236" width="4.6640625" style="48" customWidth="1"/>
    <col min="237" max="237" width="2.5546875" style="48" customWidth="1"/>
    <col min="238" max="238" width="4.6640625" style="48" customWidth="1"/>
    <col min="239" max="239" width="1.109375" style="48" customWidth="1"/>
    <col min="240" max="240" width="4.6640625" style="48" customWidth="1"/>
    <col min="241" max="241" width="2.5546875" style="48" customWidth="1"/>
    <col min="242" max="242" width="4.6640625" style="48" customWidth="1"/>
    <col min="243" max="243" width="1" style="48" customWidth="1"/>
    <col min="244" max="244" width="4.6640625" style="48" customWidth="1"/>
    <col min="245" max="245" width="2.5546875" style="48" customWidth="1"/>
    <col min="246" max="246" width="4.6640625" style="48" customWidth="1"/>
    <col min="247" max="247" width="1" style="48" customWidth="1"/>
    <col min="248" max="248" width="4.6640625" style="48" customWidth="1"/>
    <col min="249" max="249" width="2.5546875" style="48" customWidth="1"/>
    <col min="250" max="250" width="4.6640625" style="48" customWidth="1"/>
    <col min="251" max="251" width="1" style="48" customWidth="1"/>
    <col min="252" max="252" width="4.5546875" style="48" customWidth="1"/>
    <col min="253" max="253" width="2.5546875" style="48" customWidth="1"/>
    <col min="254" max="254" width="4.88671875" style="48" customWidth="1"/>
    <col min="255" max="470" width="9.109375" style="48"/>
    <col min="471" max="471" width="1.44140625" style="48" customWidth="1"/>
    <col min="472" max="472" width="11.5546875" style="48" customWidth="1"/>
    <col min="473" max="475" width="0" style="48" hidden="1" customWidth="1"/>
    <col min="476" max="476" width="4.6640625" style="48" customWidth="1"/>
    <col min="477" max="477" width="2.5546875" style="48" customWidth="1"/>
    <col min="478" max="478" width="4.6640625" style="48" customWidth="1"/>
    <col min="479" max="479" width="1" style="48" customWidth="1"/>
    <col min="480" max="480" width="4.6640625" style="48" customWidth="1"/>
    <col min="481" max="481" width="2.5546875" style="48" customWidth="1"/>
    <col min="482" max="482" width="4.6640625" style="48" customWidth="1"/>
    <col min="483" max="483" width="1" style="48" customWidth="1"/>
    <col min="484" max="484" width="4.6640625" style="48" customWidth="1"/>
    <col min="485" max="485" width="2.5546875" style="48" customWidth="1"/>
    <col min="486" max="486" width="4.6640625" style="48" customWidth="1"/>
    <col min="487" max="487" width="1" style="48" customWidth="1"/>
    <col min="488" max="488" width="4.6640625" style="48" customWidth="1"/>
    <col min="489" max="489" width="2.5546875" style="48" customWidth="1"/>
    <col min="490" max="490" width="4.6640625" style="48" customWidth="1"/>
    <col min="491" max="491" width="1.109375" style="48" customWidth="1"/>
    <col min="492" max="492" width="4.6640625" style="48" customWidth="1"/>
    <col min="493" max="493" width="2.5546875" style="48" customWidth="1"/>
    <col min="494" max="494" width="4.6640625" style="48" customWidth="1"/>
    <col min="495" max="495" width="1.109375" style="48" customWidth="1"/>
    <col min="496" max="496" width="4.6640625" style="48" customWidth="1"/>
    <col min="497" max="497" width="2.5546875" style="48" customWidth="1"/>
    <col min="498" max="498" width="4.6640625" style="48" customWidth="1"/>
    <col min="499" max="499" width="1" style="48" customWidth="1"/>
    <col min="500" max="500" width="4.6640625" style="48" customWidth="1"/>
    <col min="501" max="501" width="2.5546875" style="48" customWidth="1"/>
    <col min="502" max="502" width="4.6640625" style="48" customWidth="1"/>
    <col min="503" max="503" width="1" style="48" customWidth="1"/>
    <col min="504" max="504" width="4.6640625" style="48" customWidth="1"/>
    <col min="505" max="505" width="2.5546875" style="48" customWidth="1"/>
    <col min="506" max="506" width="4.6640625" style="48" customWidth="1"/>
    <col min="507" max="507" width="1" style="48" customWidth="1"/>
    <col min="508" max="508" width="4.5546875" style="48" customWidth="1"/>
    <col min="509" max="509" width="2.5546875" style="48" customWidth="1"/>
    <col min="510" max="510" width="4.88671875" style="48" customWidth="1"/>
    <col min="511" max="726" width="9.109375" style="48"/>
    <col min="727" max="727" width="1.44140625" style="48" customWidth="1"/>
    <col min="728" max="728" width="11.5546875" style="48" customWidth="1"/>
    <col min="729" max="731" width="0" style="48" hidden="1" customWidth="1"/>
    <col min="732" max="732" width="4.6640625" style="48" customWidth="1"/>
    <col min="733" max="733" width="2.5546875" style="48" customWidth="1"/>
    <col min="734" max="734" width="4.6640625" style="48" customWidth="1"/>
    <col min="735" max="735" width="1" style="48" customWidth="1"/>
    <col min="736" max="736" width="4.6640625" style="48" customWidth="1"/>
    <col min="737" max="737" width="2.5546875" style="48" customWidth="1"/>
    <col min="738" max="738" width="4.6640625" style="48" customWidth="1"/>
    <col min="739" max="739" width="1" style="48" customWidth="1"/>
    <col min="740" max="740" width="4.6640625" style="48" customWidth="1"/>
    <col min="741" max="741" width="2.5546875" style="48" customWidth="1"/>
    <col min="742" max="742" width="4.6640625" style="48" customWidth="1"/>
    <col min="743" max="743" width="1" style="48" customWidth="1"/>
    <col min="744" max="744" width="4.6640625" style="48" customWidth="1"/>
    <col min="745" max="745" width="2.5546875" style="48" customWidth="1"/>
    <col min="746" max="746" width="4.6640625" style="48" customWidth="1"/>
    <col min="747" max="747" width="1.109375" style="48" customWidth="1"/>
    <col min="748" max="748" width="4.6640625" style="48" customWidth="1"/>
    <col min="749" max="749" width="2.5546875" style="48" customWidth="1"/>
    <col min="750" max="750" width="4.6640625" style="48" customWidth="1"/>
    <col min="751" max="751" width="1.109375" style="48" customWidth="1"/>
    <col min="752" max="752" width="4.6640625" style="48" customWidth="1"/>
    <col min="753" max="753" width="2.5546875" style="48" customWidth="1"/>
    <col min="754" max="754" width="4.6640625" style="48" customWidth="1"/>
    <col min="755" max="755" width="1" style="48" customWidth="1"/>
    <col min="756" max="756" width="4.6640625" style="48" customWidth="1"/>
    <col min="757" max="757" width="2.5546875" style="48" customWidth="1"/>
    <col min="758" max="758" width="4.6640625" style="48" customWidth="1"/>
    <col min="759" max="759" width="1" style="48" customWidth="1"/>
    <col min="760" max="760" width="4.6640625" style="48" customWidth="1"/>
    <col min="761" max="761" width="2.5546875" style="48" customWidth="1"/>
    <col min="762" max="762" width="4.6640625" style="48" customWidth="1"/>
    <col min="763" max="763" width="1" style="48" customWidth="1"/>
    <col min="764" max="764" width="4.5546875" style="48" customWidth="1"/>
    <col min="765" max="765" width="2.5546875" style="48" customWidth="1"/>
    <col min="766" max="766" width="4.88671875" style="48" customWidth="1"/>
    <col min="767" max="982" width="9.109375" style="48"/>
    <col min="983" max="983" width="1.44140625" style="48" customWidth="1"/>
    <col min="984" max="984" width="11.5546875" style="48" customWidth="1"/>
    <col min="985" max="987" width="0" style="48" hidden="1" customWidth="1"/>
    <col min="988" max="988" width="4.6640625" style="48" customWidth="1"/>
    <col min="989" max="989" width="2.5546875" style="48" customWidth="1"/>
    <col min="990" max="990" width="4.6640625" style="48" customWidth="1"/>
    <col min="991" max="991" width="1" style="48" customWidth="1"/>
    <col min="992" max="992" width="4.6640625" style="48" customWidth="1"/>
    <col min="993" max="993" width="2.5546875" style="48" customWidth="1"/>
    <col min="994" max="994" width="4.6640625" style="48" customWidth="1"/>
    <col min="995" max="995" width="1" style="48" customWidth="1"/>
    <col min="996" max="996" width="4.6640625" style="48" customWidth="1"/>
    <col min="997" max="997" width="2.5546875" style="48" customWidth="1"/>
    <col min="998" max="998" width="4.6640625" style="48" customWidth="1"/>
    <col min="999" max="999" width="1" style="48" customWidth="1"/>
    <col min="1000" max="1000" width="4.6640625" style="48" customWidth="1"/>
    <col min="1001" max="1001" width="2.5546875" style="48" customWidth="1"/>
    <col min="1002" max="1002" width="4.6640625" style="48" customWidth="1"/>
    <col min="1003" max="1003" width="1.109375" style="48" customWidth="1"/>
    <col min="1004" max="1004" width="4.6640625" style="48" customWidth="1"/>
    <col min="1005" max="1005" width="2.5546875" style="48" customWidth="1"/>
    <col min="1006" max="1006" width="4.6640625" style="48" customWidth="1"/>
    <col min="1007" max="1007" width="1.109375" style="48" customWidth="1"/>
    <col min="1008" max="1008" width="4.6640625" style="48" customWidth="1"/>
    <col min="1009" max="1009" width="2.5546875" style="48" customWidth="1"/>
    <col min="1010" max="1010" width="4.6640625" style="48" customWidth="1"/>
    <col min="1011" max="1011" width="1" style="48" customWidth="1"/>
    <col min="1012" max="1012" width="4.6640625" style="48" customWidth="1"/>
    <col min="1013" max="1013" width="2.5546875" style="48" customWidth="1"/>
    <col min="1014" max="1014" width="4.6640625" style="48" customWidth="1"/>
    <col min="1015" max="1015" width="1" style="48" customWidth="1"/>
    <col min="1016" max="1016" width="4.6640625" style="48" customWidth="1"/>
    <col min="1017" max="1017" width="2.5546875" style="48" customWidth="1"/>
    <col min="1018" max="1018" width="4.6640625" style="48" customWidth="1"/>
    <col min="1019" max="1019" width="1" style="48" customWidth="1"/>
    <col min="1020" max="1020" width="4.5546875" style="48" customWidth="1"/>
    <col min="1021" max="1021" width="2.5546875" style="48" customWidth="1"/>
    <col min="1022" max="1022" width="4.88671875" style="48" customWidth="1"/>
    <col min="1023" max="1238" width="9.109375" style="48"/>
    <col min="1239" max="1239" width="1.44140625" style="48" customWidth="1"/>
    <col min="1240" max="1240" width="11.5546875" style="48" customWidth="1"/>
    <col min="1241" max="1243" width="0" style="48" hidden="1" customWidth="1"/>
    <col min="1244" max="1244" width="4.6640625" style="48" customWidth="1"/>
    <col min="1245" max="1245" width="2.5546875" style="48" customWidth="1"/>
    <col min="1246" max="1246" width="4.6640625" style="48" customWidth="1"/>
    <col min="1247" max="1247" width="1" style="48" customWidth="1"/>
    <col min="1248" max="1248" width="4.6640625" style="48" customWidth="1"/>
    <col min="1249" max="1249" width="2.5546875" style="48" customWidth="1"/>
    <col min="1250" max="1250" width="4.6640625" style="48" customWidth="1"/>
    <col min="1251" max="1251" width="1" style="48" customWidth="1"/>
    <col min="1252" max="1252" width="4.6640625" style="48" customWidth="1"/>
    <col min="1253" max="1253" width="2.5546875" style="48" customWidth="1"/>
    <col min="1254" max="1254" width="4.6640625" style="48" customWidth="1"/>
    <col min="1255" max="1255" width="1" style="48" customWidth="1"/>
    <col min="1256" max="1256" width="4.6640625" style="48" customWidth="1"/>
    <col min="1257" max="1257" width="2.5546875" style="48" customWidth="1"/>
    <col min="1258" max="1258" width="4.6640625" style="48" customWidth="1"/>
    <col min="1259" max="1259" width="1.109375" style="48" customWidth="1"/>
    <col min="1260" max="1260" width="4.6640625" style="48" customWidth="1"/>
    <col min="1261" max="1261" width="2.5546875" style="48" customWidth="1"/>
    <col min="1262" max="1262" width="4.6640625" style="48" customWidth="1"/>
    <col min="1263" max="1263" width="1.109375" style="48" customWidth="1"/>
    <col min="1264" max="1264" width="4.6640625" style="48" customWidth="1"/>
    <col min="1265" max="1265" width="2.5546875" style="48" customWidth="1"/>
    <col min="1266" max="1266" width="4.6640625" style="48" customWidth="1"/>
    <col min="1267" max="1267" width="1" style="48" customWidth="1"/>
    <col min="1268" max="1268" width="4.6640625" style="48" customWidth="1"/>
    <col min="1269" max="1269" width="2.5546875" style="48" customWidth="1"/>
    <col min="1270" max="1270" width="4.6640625" style="48" customWidth="1"/>
    <col min="1271" max="1271" width="1" style="48" customWidth="1"/>
    <col min="1272" max="1272" width="4.6640625" style="48" customWidth="1"/>
    <col min="1273" max="1273" width="2.5546875" style="48" customWidth="1"/>
    <col min="1274" max="1274" width="4.6640625" style="48" customWidth="1"/>
    <col min="1275" max="1275" width="1" style="48" customWidth="1"/>
    <col min="1276" max="1276" width="4.5546875" style="48" customWidth="1"/>
    <col min="1277" max="1277" width="2.5546875" style="48" customWidth="1"/>
    <col min="1278" max="1278" width="4.88671875" style="48" customWidth="1"/>
    <col min="1279" max="1494" width="9.109375" style="48"/>
    <col min="1495" max="1495" width="1.44140625" style="48" customWidth="1"/>
    <col min="1496" max="1496" width="11.5546875" style="48" customWidth="1"/>
    <col min="1497" max="1499" width="0" style="48" hidden="1" customWidth="1"/>
    <col min="1500" max="1500" width="4.6640625" style="48" customWidth="1"/>
    <col min="1501" max="1501" width="2.5546875" style="48" customWidth="1"/>
    <col min="1502" max="1502" width="4.6640625" style="48" customWidth="1"/>
    <col min="1503" max="1503" width="1" style="48" customWidth="1"/>
    <col min="1504" max="1504" width="4.6640625" style="48" customWidth="1"/>
    <col min="1505" max="1505" width="2.5546875" style="48" customWidth="1"/>
    <col min="1506" max="1506" width="4.6640625" style="48" customWidth="1"/>
    <col min="1507" max="1507" width="1" style="48" customWidth="1"/>
    <col min="1508" max="1508" width="4.6640625" style="48" customWidth="1"/>
    <col min="1509" max="1509" width="2.5546875" style="48" customWidth="1"/>
    <col min="1510" max="1510" width="4.6640625" style="48" customWidth="1"/>
    <col min="1511" max="1511" width="1" style="48" customWidth="1"/>
    <col min="1512" max="1512" width="4.6640625" style="48" customWidth="1"/>
    <col min="1513" max="1513" width="2.5546875" style="48" customWidth="1"/>
    <col min="1514" max="1514" width="4.6640625" style="48" customWidth="1"/>
    <col min="1515" max="1515" width="1.109375" style="48" customWidth="1"/>
    <col min="1516" max="1516" width="4.6640625" style="48" customWidth="1"/>
    <col min="1517" max="1517" width="2.5546875" style="48" customWidth="1"/>
    <col min="1518" max="1518" width="4.6640625" style="48" customWidth="1"/>
    <col min="1519" max="1519" width="1.109375" style="48" customWidth="1"/>
    <col min="1520" max="1520" width="4.6640625" style="48" customWidth="1"/>
    <col min="1521" max="1521" width="2.5546875" style="48" customWidth="1"/>
    <col min="1522" max="1522" width="4.6640625" style="48" customWidth="1"/>
    <col min="1523" max="1523" width="1" style="48" customWidth="1"/>
    <col min="1524" max="1524" width="4.6640625" style="48" customWidth="1"/>
    <col min="1525" max="1525" width="2.5546875" style="48" customWidth="1"/>
    <col min="1526" max="1526" width="4.6640625" style="48" customWidth="1"/>
    <col min="1527" max="1527" width="1" style="48" customWidth="1"/>
    <col min="1528" max="1528" width="4.6640625" style="48" customWidth="1"/>
    <col min="1529" max="1529" width="2.5546875" style="48" customWidth="1"/>
    <col min="1530" max="1530" width="4.6640625" style="48" customWidth="1"/>
    <col min="1531" max="1531" width="1" style="48" customWidth="1"/>
    <col min="1532" max="1532" width="4.5546875" style="48" customWidth="1"/>
    <col min="1533" max="1533" width="2.5546875" style="48" customWidth="1"/>
    <col min="1534" max="1534" width="4.88671875" style="48" customWidth="1"/>
    <col min="1535" max="1750" width="9.109375" style="48"/>
    <col min="1751" max="1751" width="1.44140625" style="48" customWidth="1"/>
    <col min="1752" max="1752" width="11.5546875" style="48" customWidth="1"/>
    <col min="1753" max="1755" width="0" style="48" hidden="1" customWidth="1"/>
    <col min="1756" max="1756" width="4.6640625" style="48" customWidth="1"/>
    <col min="1757" max="1757" width="2.5546875" style="48" customWidth="1"/>
    <col min="1758" max="1758" width="4.6640625" style="48" customWidth="1"/>
    <col min="1759" max="1759" width="1" style="48" customWidth="1"/>
    <col min="1760" max="1760" width="4.6640625" style="48" customWidth="1"/>
    <col min="1761" max="1761" width="2.5546875" style="48" customWidth="1"/>
    <col min="1762" max="1762" width="4.6640625" style="48" customWidth="1"/>
    <col min="1763" max="1763" width="1" style="48" customWidth="1"/>
    <col min="1764" max="1764" width="4.6640625" style="48" customWidth="1"/>
    <col min="1765" max="1765" width="2.5546875" style="48" customWidth="1"/>
    <col min="1766" max="1766" width="4.6640625" style="48" customWidth="1"/>
    <col min="1767" max="1767" width="1" style="48" customWidth="1"/>
    <col min="1768" max="1768" width="4.6640625" style="48" customWidth="1"/>
    <col min="1769" max="1769" width="2.5546875" style="48" customWidth="1"/>
    <col min="1770" max="1770" width="4.6640625" style="48" customWidth="1"/>
    <col min="1771" max="1771" width="1.109375" style="48" customWidth="1"/>
    <col min="1772" max="1772" width="4.6640625" style="48" customWidth="1"/>
    <col min="1773" max="1773" width="2.5546875" style="48" customWidth="1"/>
    <col min="1774" max="1774" width="4.6640625" style="48" customWidth="1"/>
    <col min="1775" max="1775" width="1.109375" style="48" customWidth="1"/>
    <col min="1776" max="1776" width="4.6640625" style="48" customWidth="1"/>
    <col min="1777" max="1777" width="2.5546875" style="48" customWidth="1"/>
    <col min="1778" max="1778" width="4.6640625" style="48" customWidth="1"/>
    <col min="1779" max="1779" width="1" style="48" customWidth="1"/>
    <col min="1780" max="1780" width="4.6640625" style="48" customWidth="1"/>
    <col min="1781" max="1781" width="2.5546875" style="48" customWidth="1"/>
    <col min="1782" max="1782" width="4.6640625" style="48" customWidth="1"/>
    <col min="1783" max="1783" width="1" style="48" customWidth="1"/>
    <col min="1784" max="1784" width="4.6640625" style="48" customWidth="1"/>
    <col min="1785" max="1785" width="2.5546875" style="48" customWidth="1"/>
    <col min="1786" max="1786" width="4.6640625" style="48" customWidth="1"/>
    <col min="1787" max="1787" width="1" style="48" customWidth="1"/>
    <col min="1788" max="1788" width="4.5546875" style="48" customWidth="1"/>
    <col min="1789" max="1789" width="2.5546875" style="48" customWidth="1"/>
    <col min="1790" max="1790" width="4.88671875" style="48" customWidth="1"/>
    <col min="1791" max="2006" width="9.109375" style="48"/>
    <col min="2007" max="2007" width="1.44140625" style="48" customWidth="1"/>
    <col min="2008" max="2008" width="11.5546875" style="48" customWidth="1"/>
    <col min="2009" max="2011" width="0" style="48" hidden="1" customWidth="1"/>
    <col min="2012" max="2012" width="4.6640625" style="48" customWidth="1"/>
    <col min="2013" max="2013" width="2.5546875" style="48" customWidth="1"/>
    <col min="2014" max="2014" width="4.6640625" style="48" customWidth="1"/>
    <col min="2015" max="2015" width="1" style="48" customWidth="1"/>
    <col min="2016" max="2016" width="4.6640625" style="48" customWidth="1"/>
    <col min="2017" max="2017" width="2.5546875" style="48" customWidth="1"/>
    <col min="2018" max="2018" width="4.6640625" style="48" customWidth="1"/>
    <col min="2019" max="2019" width="1" style="48" customWidth="1"/>
    <col min="2020" max="2020" width="4.6640625" style="48" customWidth="1"/>
    <col min="2021" max="2021" width="2.5546875" style="48" customWidth="1"/>
    <col min="2022" max="2022" width="4.6640625" style="48" customWidth="1"/>
    <col min="2023" max="2023" width="1" style="48" customWidth="1"/>
    <col min="2024" max="2024" width="4.6640625" style="48" customWidth="1"/>
    <col min="2025" max="2025" width="2.5546875" style="48" customWidth="1"/>
    <col min="2026" max="2026" width="4.6640625" style="48" customWidth="1"/>
    <col min="2027" max="2027" width="1.109375" style="48" customWidth="1"/>
    <col min="2028" max="2028" width="4.6640625" style="48" customWidth="1"/>
    <col min="2029" max="2029" width="2.5546875" style="48" customWidth="1"/>
    <col min="2030" max="2030" width="4.6640625" style="48" customWidth="1"/>
    <col min="2031" max="2031" width="1.109375" style="48" customWidth="1"/>
    <col min="2032" max="2032" width="4.6640625" style="48" customWidth="1"/>
    <col min="2033" max="2033" width="2.5546875" style="48" customWidth="1"/>
    <col min="2034" max="2034" width="4.6640625" style="48" customWidth="1"/>
    <col min="2035" max="2035" width="1" style="48" customWidth="1"/>
    <col min="2036" max="2036" width="4.6640625" style="48" customWidth="1"/>
    <col min="2037" max="2037" width="2.5546875" style="48" customWidth="1"/>
    <col min="2038" max="2038" width="4.6640625" style="48" customWidth="1"/>
    <col min="2039" max="2039" width="1" style="48" customWidth="1"/>
    <col min="2040" max="2040" width="4.6640625" style="48" customWidth="1"/>
    <col min="2041" max="2041" width="2.5546875" style="48" customWidth="1"/>
    <col min="2042" max="2042" width="4.6640625" style="48" customWidth="1"/>
    <col min="2043" max="2043" width="1" style="48" customWidth="1"/>
    <col min="2044" max="2044" width="4.5546875" style="48" customWidth="1"/>
    <col min="2045" max="2045" width="2.5546875" style="48" customWidth="1"/>
    <col min="2046" max="2046" width="4.88671875" style="48" customWidth="1"/>
    <col min="2047" max="2262" width="9.109375" style="48"/>
    <col min="2263" max="2263" width="1.44140625" style="48" customWidth="1"/>
    <col min="2264" max="2264" width="11.5546875" style="48" customWidth="1"/>
    <col min="2265" max="2267" width="0" style="48" hidden="1" customWidth="1"/>
    <col min="2268" max="2268" width="4.6640625" style="48" customWidth="1"/>
    <col min="2269" max="2269" width="2.5546875" style="48" customWidth="1"/>
    <col min="2270" max="2270" width="4.6640625" style="48" customWidth="1"/>
    <col min="2271" max="2271" width="1" style="48" customWidth="1"/>
    <col min="2272" max="2272" width="4.6640625" style="48" customWidth="1"/>
    <col min="2273" max="2273" width="2.5546875" style="48" customWidth="1"/>
    <col min="2274" max="2274" width="4.6640625" style="48" customWidth="1"/>
    <col min="2275" max="2275" width="1" style="48" customWidth="1"/>
    <col min="2276" max="2276" width="4.6640625" style="48" customWidth="1"/>
    <col min="2277" max="2277" width="2.5546875" style="48" customWidth="1"/>
    <col min="2278" max="2278" width="4.6640625" style="48" customWidth="1"/>
    <col min="2279" max="2279" width="1" style="48" customWidth="1"/>
    <col min="2280" max="2280" width="4.6640625" style="48" customWidth="1"/>
    <col min="2281" max="2281" width="2.5546875" style="48" customWidth="1"/>
    <col min="2282" max="2282" width="4.6640625" style="48" customWidth="1"/>
    <col min="2283" max="2283" width="1.109375" style="48" customWidth="1"/>
    <col min="2284" max="2284" width="4.6640625" style="48" customWidth="1"/>
    <col min="2285" max="2285" width="2.5546875" style="48" customWidth="1"/>
    <col min="2286" max="2286" width="4.6640625" style="48" customWidth="1"/>
    <col min="2287" max="2287" width="1.109375" style="48" customWidth="1"/>
    <col min="2288" max="2288" width="4.6640625" style="48" customWidth="1"/>
    <col min="2289" max="2289" width="2.5546875" style="48" customWidth="1"/>
    <col min="2290" max="2290" width="4.6640625" style="48" customWidth="1"/>
    <col min="2291" max="2291" width="1" style="48" customWidth="1"/>
    <col min="2292" max="2292" width="4.6640625" style="48" customWidth="1"/>
    <col min="2293" max="2293" width="2.5546875" style="48" customWidth="1"/>
    <col min="2294" max="2294" width="4.6640625" style="48" customWidth="1"/>
    <col min="2295" max="2295" width="1" style="48" customWidth="1"/>
    <col min="2296" max="2296" width="4.6640625" style="48" customWidth="1"/>
    <col min="2297" max="2297" width="2.5546875" style="48" customWidth="1"/>
    <col min="2298" max="2298" width="4.6640625" style="48" customWidth="1"/>
    <col min="2299" max="2299" width="1" style="48" customWidth="1"/>
    <col min="2300" max="2300" width="4.5546875" style="48" customWidth="1"/>
    <col min="2301" max="2301" width="2.5546875" style="48" customWidth="1"/>
    <col min="2302" max="2302" width="4.88671875" style="48" customWidth="1"/>
    <col min="2303" max="2518" width="9.109375" style="48"/>
    <col min="2519" max="2519" width="1.44140625" style="48" customWidth="1"/>
    <col min="2520" max="2520" width="11.5546875" style="48" customWidth="1"/>
    <col min="2521" max="2523" width="0" style="48" hidden="1" customWidth="1"/>
    <col min="2524" max="2524" width="4.6640625" style="48" customWidth="1"/>
    <col min="2525" max="2525" width="2.5546875" style="48" customWidth="1"/>
    <col min="2526" max="2526" width="4.6640625" style="48" customWidth="1"/>
    <col min="2527" max="2527" width="1" style="48" customWidth="1"/>
    <col min="2528" max="2528" width="4.6640625" style="48" customWidth="1"/>
    <col min="2529" max="2529" width="2.5546875" style="48" customWidth="1"/>
    <col min="2530" max="2530" width="4.6640625" style="48" customWidth="1"/>
    <col min="2531" max="2531" width="1" style="48" customWidth="1"/>
    <col min="2532" max="2532" width="4.6640625" style="48" customWidth="1"/>
    <col min="2533" max="2533" width="2.5546875" style="48" customWidth="1"/>
    <col min="2534" max="2534" width="4.6640625" style="48" customWidth="1"/>
    <col min="2535" max="2535" width="1" style="48" customWidth="1"/>
    <col min="2536" max="2536" width="4.6640625" style="48" customWidth="1"/>
    <col min="2537" max="2537" width="2.5546875" style="48" customWidth="1"/>
    <col min="2538" max="2538" width="4.6640625" style="48" customWidth="1"/>
    <col min="2539" max="2539" width="1.109375" style="48" customWidth="1"/>
    <col min="2540" max="2540" width="4.6640625" style="48" customWidth="1"/>
    <col min="2541" max="2541" width="2.5546875" style="48" customWidth="1"/>
    <col min="2542" max="2542" width="4.6640625" style="48" customWidth="1"/>
    <col min="2543" max="2543" width="1.109375" style="48" customWidth="1"/>
    <col min="2544" max="2544" width="4.6640625" style="48" customWidth="1"/>
    <col min="2545" max="2545" width="2.5546875" style="48" customWidth="1"/>
    <col min="2546" max="2546" width="4.6640625" style="48" customWidth="1"/>
    <col min="2547" max="2547" width="1" style="48" customWidth="1"/>
    <col min="2548" max="2548" width="4.6640625" style="48" customWidth="1"/>
    <col min="2549" max="2549" width="2.5546875" style="48" customWidth="1"/>
    <col min="2550" max="2550" width="4.6640625" style="48" customWidth="1"/>
    <col min="2551" max="2551" width="1" style="48" customWidth="1"/>
    <col min="2552" max="2552" width="4.6640625" style="48" customWidth="1"/>
    <col min="2553" max="2553" width="2.5546875" style="48" customWidth="1"/>
    <col min="2554" max="2554" width="4.6640625" style="48" customWidth="1"/>
    <col min="2555" max="2555" width="1" style="48" customWidth="1"/>
    <col min="2556" max="2556" width="4.5546875" style="48" customWidth="1"/>
    <col min="2557" max="2557" width="2.5546875" style="48" customWidth="1"/>
    <col min="2558" max="2558" width="4.88671875" style="48" customWidth="1"/>
    <col min="2559" max="2774" width="9.109375" style="48"/>
    <col min="2775" max="2775" width="1.44140625" style="48" customWidth="1"/>
    <col min="2776" max="2776" width="11.5546875" style="48" customWidth="1"/>
    <col min="2777" max="2779" width="0" style="48" hidden="1" customWidth="1"/>
    <col min="2780" max="2780" width="4.6640625" style="48" customWidth="1"/>
    <col min="2781" max="2781" width="2.5546875" style="48" customWidth="1"/>
    <col min="2782" max="2782" width="4.6640625" style="48" customWidth="1"/>
    <col min="2783" max="2783" width="1" style="48" customWidth="1"/>
    <col min="2784" max="2784" width="4.6640625" style="48" customWidth="1"/>
    <col min="2785" max="2785" width="2.5546875" style="48" customWidth="1"/>
    <col min="2786" max="2786" width="4.6640625" style="48" customWidth="1"/>
    <col min="2787" max="2787" width="1" style="48" customWidth="1"/>
    <col min="2788" max="2788" width="4.6640625" style="48" customWidth="1"/>
    <col min="2789" max="2789" width="2.5546875" style="48" customWidth="1"/>
    <col min="2790" max="2790" width="4.6640625" style="48" customWidth="1"/>
    <col min="2791" max="2791" width="1" style="48" customWidth="1"/>
    <col min="2792" max="2792" width="4.6640625" style="48" customWidth="1"/>
    <col min="2793" max="2793" width="2.5546875" style="48" customWidth="1"/>
    <col min="2794" max="2794" width="4.6640625" style="48" customWidth="1"/>
    <col min="2795" max="2795" width="1.109375" style="48" customWidth="1"/>
    <col min="2796" max="2796" width="4.6640625" style="48" customWidth="1"/>
    <col min="2797" max="2797" width="2.5546875" style="48" customWidth="1"/>
    <col min="2798" max="2798" width="4.6640625" style="48" customWidth="1"/>
    <col min="2799" max="2799" width="1.109375" style="48" customWidth="1"/>
    <col min="2800" max="2800" width="4.6640625" style="48" customWidth="1"/>
    <col min="2801" max="2801" width="2.5546875" style="48" customWidth="1"/>
    <col min="2802" max="2802" width="4.6640625" style="48" customWidth="1"/>
    <col min="2803" max="2803" width="1" style="48" customWidth="1"/>
    <col min="2804" max="2804" width="4.6640625" style="48" customWidth="1"/>
    <col min="2805" max="2805" width="2.5546875" style="48" customWidth="1"/>
    <col min="2806" max="2806" width="4.6640625" style="48" customWidth="1"/>
    <col min="2807" max="2807" width="1" style="48" customWidth="1"/>
    <col min="2808" max="2808" width="4.6640625" style="48" customWidth="1"/>
    <col min="2809" max="2809" width="2.5546875" style="48" customWidth="1"/>
    <col min="2810" max="2810" width="4.6640625" style="48" customWidth="1"/>
    <col min="2811" max="2811" width="1" style="48" customWidth="1"/>
    <col min="2812" max="2812" width="4.5546875" style="48" customWidth="1"/>
    <col min="2813" max="2813" width="2.5546875" style="48" customWidth="1"/>
    <col min="2814" max="2814" width="4.88671875" style="48" customWidth="1"/>
    <col min="2815" max="3030" width="9.109375" style="48"/>
    <col min="3031" max="3031" width="1.44140625" style="48" customWidth="1"/>
    <col min="3032" max="3032" width="11.5546875" style="48" customWidth="1"/>
    <col min="3033" max="3035" width="0" style="48" hidden="1" customWidth="1"/>
    <col min="3036" max="3036" width="4.6640625" style="48" customWidth="1"/>
    <col min="3037" max="3037" width="2.5546875" style="48" customWidth="1"/>
    <col min="3038" max="3038" width="4.6640625" style="48" customWidth="1"/>
    <col min="3039" max="3039" width="1" style="48" customWidth="1"/>
    <col min="3040" max="3040" width="4.6640625" style="48" customWidth="1"/>
    <col min="3041" max="3041" width="2.5546875" style="48" customWidth="1"/>
    <col min="3042" max="3042" width="4.6640625" style="48" customWidth="1"/>
    <col min="3043" max="3043" width="1" style="48" customWidth="1"/>
    <col min="3044" max="3044" width="4.6640625" style="48" customWidth="1"/>
    <col min="3045" max="3045" width="2.5546875" style="48" customWidth="1"/>
    <col min="3046" max="3046" width="4.6640625" style="48" customWidth="1"/>
    <col min="3047" max="3047" width="1" style="48" customWidth="1"/>
    <col min="3048" max="3048" width="4.6640625" style="48" customWidth="1"/>
    <col min="3049" max="3049" width="2.5546875" style="48" customWidth="1"/>
    <col min="3050" max="3050" width="4.6640625" style="48" customWidth="1"/>
    <col min="3051" max="3051" width="1.109375" style="48" customWidth="1"/>
    <col min="3052" max="3052" width="4.6640625" style="48" customWidth="1"/>
    <col min="3053" max="3053" width="2.5546875" style="48" customWidth="1"/>
    <col min="3054" max="3054" width="4.6640625" style="48" customWidth="1"/>
    <col min="3055" max="3055" width="1.109375" style="48" customWidth="1"/>
    <col min="3056" max="3056" width="4.6640625" style="48" customWidth="1"/>
    <col min="3057" max="3057" width="2.5546875" style="48" customWidth="1"/>
    <col min="3058" max="3058" width="4.6640625" style="48" customWidth="1"/>
    <col min="3059" max="3059" width="1" style="48" customWidth="1"/>
    <col min="3060" max="3060" width="4.6640625" style="48" customWidth="1"/>
    <col min="3061" max="3061" width="2.5546875" style="48" customWidth="1"/>
    <col min="3062" max="3062" width="4.6640625" style="48" customWidth="1"/>
    <col min="3063" max="3063" width="1" style="48" customWidth="1"/>
    <col min="3064" max="3064" width="4.6640625" style="48" customWidth="1"/>
    <col min="3065" max="3065" width="2.5546875" style="48" customWidth="1"/>
    <col min="3066" max="3066" width="4.6640625" style="48" customWidth="1"/>
    <col min="3067" max="3067" width="1" style="48" customWidth="1"/>
    <col min="3068" max="3068" width="4.5546875" style="48" customWidth="1"/>
    <col min="3069" max="3069" width="2.5546875" style="48" customWidth="1"/>
    <col min="3070" max="3070" width="4.88671875" style="48" customWidth="1"/>
    <col min="3071" max="3286" width="9.109375" style="48"/>
    <col min="3287" max="3287" width="1.44140625" style="48" customWidth="1"/>
    <col min="3288" max="3288" width="11.5546875" style="48" customWidth="1"/>
    <col min="3289" max="3291" width="0" style="48" hidden="1" customWidth="1"/>
    <col min="3292" max="3292" width="4.6640625" style="48" customWidth="1"/>
    <col min="3293" max="3293" width="2.5546875" style="48" customWidth="1"/>
    <col min="3294" max="3294" width="4.6640625" style="48" customWidth="1"/>
    <col min="3295" max="3295" width="1" style="48" customWidth="1"/>
    <col min="3296" max="3296" width="4.6640625" style="48" customWidth="1"/>
    <col min="3297" max="3297" width="2.5546875" style="48" customWidth="1"/>
    <col min="3298" max="3298" width="4.6640625" style="48" customWidth="1"/>
    <col min="3299" max="3299" width="1" style="48" customWidth="1"/>
    <col min="3300" max="3300" width="4.6640625" style="48" customWidth="1"/>
    <col min="3301" max="3301" width="2.5546875" style="48" customWidth="1"/>
    <col min="3302" max="3302" width="4.6640625" style="48" customWidth="1"/>
    <col min="3303" max="3303" width="1" style="48" customWidth="1"/>
    <col min="3304" max="3304" width="4.6640625" style="48" customWidth="1"/>
    <col min="3305" max="3305" width="2.5546875" style="48" customWidth="1"/>
    <col min="3306" max="3306" width="4.6640625" style="48" customWidth="1"/>
    <col min="3307" max="3307" width="1.109375" style="48" customWidth="1"/>
    <col min="3308" max="3308" width="4.6640625" style="48" customWidth="1"/>
    <col min="3309" max="3309" width="2.5546875" style="48" customWidth="1"/>
    <col min="3310" max="3310" width="4.6640625" style="48" customWidth="1"/>
    <col min="3311" max="3311" width="1.109375" style="48" customWidth="1"/>
    <col min="3312" max="3312" width="4.6640625" style="48" customWidth="1"/>
    <col min="3313" max="3313" width="2.5546875" style="48" customWidth="1"/>
    <col min="3314" max="3314" width="4.6640625" style="48" customWidth="1"/>
    <col min="3315" max="3315" width="1" style="48" customWidth="1"/>
    <col min="3316" max="3316" width="4.6640625" style="48" customWidth="1"/>
    <col min="3317" max="3317" width="2.5546875" style="48" customWidth="1"/>
    <col min="3318" max="3318" width="4.6640625" style="48" customWidth="1"/>
    <col min="3319" max="3319" width="1" style="48" customWidth="1"/>
    <col min="3320" max="3320" width="4.6640625" style="48" customWidth="1"/>
    <col min="3321" max="3321" width="2.5546875" style="48" customWidth="1"/>
    <col min="3322" max="3322" width="4.6640625" style="48" customWidth="1"/>
    <col min="3323" max="3323" width="1" style="48" customWidth="1"/>
    <col min="3324" max="3324" width="4.5546875" style="48" customWidth="1"/>
    <col min="3325" max="3325" width="2.5546875" style="48" customWidth="1"/>
    <col min="3326" max="3326" width="4.88671875" style="48" customWidth="1"/>
    <col min="3327" max="3542" width="9.109375" style="48"/>
    <col min="3543" max="3543" width="1.44140625" style="48" customWidth="1"/>
    <col min="3544" max="3544" width="11.5546875" style="48" customWidth="1"/>
    <col min="3545" max="3547" width="0" style="48" hidden="1" customWidth="1"/>
    <col min="3548" max="3548" width="4.6640625" style="48" customWidth="1"/>
    <col min="3549" max="3549" width="2.5546875" style="48" customWidth="1"/>
    <col min="3550" max="3550" width="4.6640625" style="48" customWidth="1"/>
    <col min="3551" max="3551" width="1" style="48" customWidth="1"/>
    <col min="3552" max="3552" width="4.6640625" style="48" customWidth="1"/>
    <col min="3553" max="3553" width="2.5546875" style="48" customWidth="1"/>
    <col min="3554" max="3554" width="4.6640625" style="48" customWidth="1"/>
    <col min="3555" max="3555" width="1" style="48" customWidth="1"/>
    <col min="3556" max="3556" width="4.6640625" style="48" customWidth="1"/>
    <col min="3557" max="3557" width="2.5546875" style="48" customWidth="1"/>
    <col min="3558" max="3558" width="4.6640625" style="48" customWidth="1"/>
    <col min="3559" max="3559" width="1" style="48" customWidth="1"/>
    <col min="3560" max="3560" width="4.6640625" style="48" customWidth="1"/>
    <col min="3561" max="3561" width="2.5546875" style="48" customWidth="1"/>
    <col min="3562" max="3562" width="4.6640625" style="48" customWidth="1"/>
    <col min="3563" max="3563" width="1.109375" style="48" customWidth="1"/>
    <col min="3564" max="3564" width="4.6640625" style="48" customWidth="1"/>
    <col min="3565" max="3565" width="2.5546875" style="48" customWidth="1"/>
    <col min="3566" max="3566" width="4.6640625" style="48" customWidth="1"/>
    <col min="3567" max="3567" width="1.109375" style="48" customWidth="1"/>
    <col min="3568" max="3568" width="4.6640625" style="48" customWidth="1"/>
    <col min="3569" max="3569" width="2.5546875" style="48" customWidth="1"/>
    <col min="3570" max="3570" width="4.6640625" style="48" customWidth="1"/>
    <col min="3571" max="3571" width="1" style="48" customWidth="1"/>
    <col min="3572" max="3572" width="4.6640625" style="48" customWidth="1"/>
    <col min="3573" max="3573" width="2.5546875" style="48" customWidth="1"/>
    <col min="3574" max="3574" width="4.6640625" style="48" customWidth="1"/>
    <col min="3575" max="3575" width="1" style="48" customWidth="1"/>
    <col min="3576" max="3576" width="4.6640625" style="48" customWidth="1"/>
    <col min="3577" max="3577" width="2.5546875" style="48" customWidth="1"/>
    <col min="3578" max="3578" width="4.6640625" style="48" customWidth="1"/>
    <col min="3579" max="3579" width="1" style="48" customWidth="1"/>
    <col min="3580" max="3580" width="4.5546875" style="48" customWidth="1"/>
    <col min="3581" max="3581" width="2.5546875" style="48" customWidth="1"/>
    <col min="3582" max="3582" width="4.88671875" style="48" customWidth="1"/>
    <col min="3583" max="3798" width="9.109375" style="48"/>
    <col min="3799" max="3799" width="1.44140625" style="48" customWidth="1"/>
    <col min="3800" max="3800" width="11.5546875" style="48" customWidth="1"/>
    <col min="3801" max="3803" width="0" style="48" hidden="1" customWidth="1"/>
    <col min="3804" max="3804" width="4.6640625" style="48" customWidth="1"/>
    <col min="3805" max="3805" width="2.5546875" style="48" customWidth="1"/>
    <col min="3806" max="3806" width="4.6640625" style="48" customWidth="1"/>
    <col min="3807" max="3807" width="1" style="48" customWidth="1"/>
    <col min="3808" max="3808" width="4.6640625" style="48" customWidth="1"/>
    <col min="3809" max="3809" width="2.5546875" style="48" customWidth="1"/>
    <col min="3810" max="3810" width="4.6640625" style="48" customWidth="1"/>
    <col min="3811" max="3811" width="1" style="48" customWidth="1"/>
    <col min="3812" max="3812" width="4.6640625" style="48" customWidth="1"/>
    <col min="3813" max="3813" width="2.5546875" style="48" customWidth="1"/>
    <col min="3814" max="3814" width="4.6640625" style="48" customWidth="1"/>
    <col min="3815" max="3815" width="1" style="48" customWidth="1"/>
    <col min="3816" max="3816" width="4.6640625" style="48" customWidth="1"/>
    <col min="3817" max="3817" width="2.5546875" style="48" customWidth="1"/>
    <col min="3818" max="3818" width="4.6640625" style="48" customWidth="1"/>
    <col min="3819" max="3819" width="1.109375" style="48" customWidth="1"/>
    <col min="3820" max="3820" width="4.6640625" style="48" customWidth="1"/>
    <col min="3821" max="3821" width="2.5546875" style="48" customWidth="1"/>
    <col min="3822" max="3822" width="4.6640625" style="48" customWidth="1"/>
    <col min="3823" max="3823" width="1.109375" style="48" customWidth="1"/>
    <col min="3824" max="3824" width="4.6640625" style="48" customWidth="1"/>
    <col min="3825" max="3825" width="2.5546875" style="48" customWidth="1"/>
    <col min="3826" max="3826" width="4.6640625" style="48" customWidth="1"/>
    <col min="3827" max="3827" width="1" style="48" customWidth="1"/>
    <col min="3828" max="3828" width="4.6640625" style="48" customWidth="1"/>
    <col min="3829" max="3829" width="2.5546875" style="48" customWidth="1"/>
    <col min="3830" max="3830" width="4.6640625" style="48" customWidth="1"/>
    <col min="3831" max="3831" width="1" style="48" customWidth="1"/>
    <col min="3832" max="3832" width="4.6640625" style="48" customWidth="1"/>
    <col min="3833" max="3833" width="2.5546875" style="48" customWidth="1"/>
    <col min="3834" max="3834" width="4.6640625" style="48" customWidth="1"/>
    <col min="3835" max="3835" width="1" style="48" customWidth="1"/>
    <col min="3836" max="3836" width="4.5546875" style="48" customWidth="1"/>
    <col min="3837" max="3837" width="2.5546875" style="48" customWidth="1"/>
    <col min="3838" max="3838" width="4.88671875" style="48" customWidth="1"/>
    <col min="3839" max="4054" width="9.109375" style="48"/>
    <col min="4055" max="4055" width="1.44140625" style="48" customWidth="1"/>
    <col min="4056" max="4056" width="11.5546875" style="48" customWidth="1"/>
    <col min="4057" max="4059" width="0" style="48" hidden="1" customWidth="1"/>
    <col min="4060" max="4060" width="4.6640625" style="48" customWidth="1"/>
    <col min="4061" max="4061" width="2.5546875" style="48" customWidth="1"/>
    <col min="4062" max="4062" width="4.6640625" style="48" customWidth="1"/>
    <col min="4063" max="4063" width="1" style="48" customWidth="1"/>
    <col min="4064" max="4064" width="4.6640625" style="48" customWidth="1"/>
    <col min="4065" max="4065" width="2.5546875" style="48" customWidth="1"/>
    <col min="4066" max="4066" width="4.6640625" style="48" customWidth="1"/>
    <col min="4067" max="4067" width="1" style="48" customWidth="1"/>
    <col min="4068" max="4068" width="4.6640625" style="48" customWidth="1"/>
    <col min="4069" max="4069" width="2.5546875" style="48" customWidth="1"/>
    <col min="4070" max="4070" width="4.6640625" style="48" customWidth="1"/>
    <col min="4071" max="4071" width="1" style="48" customWidth="1"/>
    <col min="4072" max="4072" width="4.6640625" style="48" customWidth="1"/>
    <col min="4073" max="4073" width="2.5546875" style="48" customWidth="1"/>
    <col min="4074" max="4074" width="4.6640625" style="48" customWidth="1"/>
    <col min="4075" max="4075" width="1.109375" style="48" customWidth="1"/>
    <col min="4076" max="4076" width="4.6640625" style="48" customWidth="1"/>
    <col min="4077" max="4077" width="2.5546875" style="48" customWidth="1"/>
    <col min="4078" max="4078" width="4.6640625" style="48" customWidth="1"/>
    <col min="4079" max="4079" width="1.109375" style="48" customWidth="1"/>
    <col min="4080" max="4080" width="4.6640625" style="48" customWidth="1"/>
    <col min="4081" max="4081" width="2.5546875" style="48" customWidth="1"/>
    <col min="4082" max="4082" width="4.6640625" style="48" customWidth="1"/>
    <col min="4083" max="4083" width="1" style="48" customWidth="1"/>
    <col min="4084" max="4084" width="4.6640625" style="48" customWidth="1"/>
    <col min="4085" max="4085" width="2.5546875" style="48" customWidth="1"/>
    <col min="4086" max="4086" width="4.6640625" style="48" customWidth="1"/>
    <col min="4087" max="4087" width="1" style="48" customWidth="1"/>
    <col min="4088" max="4088" width="4.6640625" style="48" customWidth="1"/>
    <col min="4089" max="4089" width="2.5546875" style="48" customWidth="1"/>
    <col min="4090" max="4090" width="4.6640625" style="48" customWidth="1"/>
    <col min="4091" max="4091" width="1" style="48" customWidth="1"/>
    <col min="4092" max="4092" width="4.5546875" style="48" customWidth="1"/>
    <col min="4093" max="4093" width="2.5546875" style="48" customWidth="1"/>
    <col min="4094" max="4094" width="4.88671875" style="48" customWidth="1"/>
    <col min="4095" max="4310" width="9.109375" style="48"/>
    <col min="4311" max="4311" width="1.44140625" style="48" customWidth="1"/>
    <col min="4312" max="4312" width="11.5546875" style="48" customWidth="1"/>
    <col min="4313" max="4315" width="0" style="48" hidden="1" customWidth="1"/>
    <col min="4316" max="4316" width="4.6640625" style="48" customWidth="1"/>
    <col min="4317" max="4317" width="2.5546875" style="48" customWidth="1"/>
    <col min="4318" max="4318" width="4.6640625" style="48" customWidth="1"/>
    <col min="4319" max="4319" width="1" style="48" customWidth="1"/>
    <col min="4320" max="4320" width="4.6640625" style="48" customWidth="1"/>
    <col min="4321" max="4321" width="2.5546875" style="48" customWidth="1"/>
    <col min="4322" max="4322" width="4.6640625" style="48" customWidth="1"/>
    <col min="4323" max="4323" width="1" style="48" customWidth="1"/>
    <col min="4324" max="4324" width="4.6640625" style="48" customWidth="1"/>
    <col min="4325" max="4325" width="2.5546875" style="48" customWidth="1"/>
    <col min="4326" max="4326" width="4.6640625" style="48" customWidth="1"/>
    <col min="4327" max="4327" width="1" style="48" customWidth="1"/>
    <col min="4328" max="4328" width="4.6640625" style="48" customWidth="1"/>
    <col min="4329" max="4329" width="2.5546875" style="48" customWidth="1"/>
    <col min="4330" max="4330" width="4.6640625" style="48" customWidth="1"/>
    <col min="4331" max="4331" width="1.109375" style="48" customWidth="1"/>
    <col min="4332" max="4332" width="4.6640625" style="48" customWidth="1"/>
    <col min="4333" max="4333" width="2.5546875" style="48" customWidth="1"/>
    <col min="4334" max="4334" width="4.6640625" style="48" customWidth="1"/>
    <col min="4335" max="4335" width="1.109375" style="48" customWidth="1"/>
    <col min="4336" max="4336" width="4.6640625" style="48" customWidth="1"/>
    <col min="4337" max="4337" width="2.5546875" style="48" customWidth="1"/>
    <col min="4338" max="4338" width="4.6640625" style="48" customWidth="1"/>
    <col min="4339" max="4339" width="1" style="48" customWidth="1"/>
    <col min="4340" max="4340" width="4.6640625" style="48" customWidth="1"/>
    <col min="4341" max="4341" width="2.5546875" style="48" customWidth="1"/>
    <col min="4342" max="4342" width="4.6640625" style="48" customWidth="1"/>
    <col min="4343" max="4343" width="1" style="48" customWidth="1"/>
    <col min="4344" max="4344" width="4.6640625" style="48" customWidth="1"/>
    <col min="4345" max="4345" width="2.5546875" style="48" customWidth="1"/>
    <col min="4346" max="4346" width="4.6640625" style="48" customWidth="1"/>
    <col min="4347" max="4347" width="1" style="48" customWidth="1"/>
    <col min="4348" max="4348" width="4.5546875" style="48" customWidth="1"/>
    <col min="4349" max="4349" width="2.5546875" style="48" customWidth="1"/>
    <col min="4350" max="4350" width="4.88671875" style="48" customWidth="1"/>
    <col min="4351" max="4566" width="9.109375" style="48"/>
    <col min="4567" max="4567" width="1.44140625" style="48" customWidth="1"/>
    <col min="4568" max="4568" width="11.5546875" style="48" customWidth="1"/>
    <col min="4569" max="4571" width="0" style="48" hidden="1" customWidth="1"/>
    <col min="4572" max="4572" width="4.6640625" style="48" customWidth="1"/>
    <col min="4573" max="4573" width="2.5546875" style="48" customWidth="1"/>
    <col min="4574" max="4574" width="4.6640625" style="48" customWidth="1"/>
    <col min="4575" max="4575" width="1" style="48" customWidth="1"/>
    <col min="4576" max="4576" width="4.6640625" style="48" customWidth="1"/>
    <col min="4577" max="4577" width="2.5546875" style="48" customWidth="1"/>
    <col min="4578" max="4578" width="4.6640625" style="48" customWidth="1"/>
    <col min="4579" max="4579" width="1" style="48" customWidth="1"/>
    <col min="4580" max="4580" width="4.6640625" style="48" customWidth="1"/>
    <col min="4581" max="4581" width="2.5546875" style="48" customWidth="1"/>
    <col min="4582" max="4582" width="4.6640625" style="48" customWidth="1"/>
    <col min="4583" max="4583" width="1" style="48" customWidth="1"/>
    <col min="4584" max="4584" width="4.6640625" style="48" customWidth="1"/>
    <col min="4585" max="4585" width="2.5546875" style="48" customWidth="1"/>
    <col min="4586" max="4586" width="4.6640625" style="48" customWidth="1"/>
    <col min="4587" max="4587" width="1.109375" style="48" customWidth="1"/>
    <col min="4588" max="4588" width="4.6640625" style="48" customWidth="1"/>
    <col min="4589" max="4589" width="2.5546875" style="48" customWidth="1"/>
    <col min="4590" max="4590" width="4.6640625" style="48" customWidth="1"/>
    <col min="4591" max="4591" width="1.109375" style="48" customWidth="1"/>
    <col min="4592" max="4592" width="4.6640625" style="48" customWidth="1"/>
    <col min="4593" max="4593" width="2.5546875" style="48" customWidth="1"/>
    <col min="4594" max="4594" width="4.6640625" style="48" customWidth="1"/>
    <col min="4595" max="4595" width="1" style="48" customWidth="1"/>
    <col min="4596" max="4596" width="4.6640625" style="48" customWidth="1"/>
    <col min="4597" max="4597" width="2.5546875" style="48" customWidth="1"/>
    <col min="4598" max="4598" width="4.6640625" style="48" customWidth="1"/>
    <col min="4599" max="4599" width="1" style="48" customWidth="1"/>
    <col min="4600" max="4600" width="4.6640625" style="48" customWidth="1"/>
    <col min="4601" max="4601" width="2.5546875" style="48" customWidth="1"/>
    <col min="4602" max="4602" width="4.6640625" style="48" customWidth="1"/>
    <col min="4603" max="4603" width="1" style="48" customWidth="1"/>
    <col min="4604" max="4604" width="4.5546875" style="48" customWidth="1"/>
    <col min="4605" max="4605" width="2.5546875" style="48" customWidth="1"/>
    <col min="4606" max="4606" width="4.88671875" style="48" customWidth="1"/>
    <col min="4607" max="4822" width="9.109375" style="48"/>
    <col min="4823" max="4823" width="1.44140625" style="48" customWidth="1"/>
    <col min="4824" max="4824" width="11.5546875" style="48" customWidth="1"/>
    <col min="4825" max="4827" width="0" style="48" hidden="1" customWidth="1"/>
    <col min="4828" max="4828" width="4.6640625" style="48" customWidth="1"/>
    <col min="4829" max="4829" width="2.5546875" style="48" customWidth="1"/>
    <col min="4830" max="4830" width="4.6640625" style="48" customWidth="1"/>
    <col min="4831" max="4831" width="1" style="48" customWidth="1"/>
    <col min="4832" max="4832" width="4.6640625" style="48" customWidth="1"/>
    <col min="4833" max="4833" width="2.5546875" style="48" customWidth="1"/>
    <col min="4834" max="4834" width="4.6640625" style="48" customWidth="1"/>
    <col min="4835" max="4835" width="1" style="48" customWidth="1"/>
    <col min="4836" max="4836" width="4.6640625" style="48" customWidth="1"/>
    <col min="4837" max="4837" width="2.5546875" style="48" customWidth="1"/>
    <col min="4838" max="4838" width="4.6640625" style="48" customWidth="1"/>
    <col min="4839" max="4839" width="1" style="48" customWidth="1"/>
    <col min="4840" max="4840" width="4.6640625" style="48" customWidth="1"/>
    <col min="4841" max="4841" width="2.5546875" style="48" customWidth="1"/>
    <col min="4842" max="4842" width="4.6640625" style="48" customWidth="1"/>
    <col min="4843" max="4843" width="1.109375" style="48" customWidth="1"/>
    <col min="4844" max="4844" width="4.6640625" style="48" customWidth="1"/>
    <col min="4845" max="4845" width="2.5546875" style="48" customWidth="1"/>
    <col min="4846" max="4846" width="4.6640625" style="48" customWidth="1"/>
    <col min="4847" max="4847" width="1.109375" style="48" customWidth="1"/>
    <col min="4848" max="4848" width="4.6640625" style="48" customWidth="1"/>
    <col min="4849" max="4849" width="2.5546875" style="48" customWidth="1"/>
    <col min="4850" max="4850" width="4.6640625" style="48" customWidth="1"/>
    <col min="4851" max="4851" width="1" style="48" customWidth="1"/>
    <col min="4852" max="4852" width="4.6640625" style="48" customWidth="1"/>
    <col min="4853" max="4853" width="2.5546875" style="48" customWidth="1"/>
    <col min="4854" max="4854" width="4.6640625" style="48" customWidth="1"/>
    <col min="4855" max="4855" width="1" style="48" customWidth="1"/>
    <col min="4856" max="4856" width="4.6640625" style="48" customWidth="1"/>
    <col min="4857" max="4857" width="2.5546875" style="48" customWidth="1"/>
    <col min="4858" max="4858" width="4.6640625" style="48" customWidth="1"/>
    <col min="4859" max="4859" width="1" style="48" customWidth="1"/>
    <col min="4860" max="4860" width="4.5546875" style="48" customWidth="1"/>
    <col min="4861" max="4861" width="2.5546875" style="48" customWidth="1"/>
    <col min="4862" max="4862" width="4.88671875" style="48" customWidth="1"/>
    <col min="4863" max="5078" width="9.109375" style="48"/>
    <col min="5079" max="5079" width="1.44140625" style="48" customWidth="1"/>
    <col min="5080" max="5080" width="11.5546875" style="48" customWidth="1"/>
    <col min="5081" max="5083" width="0" style="48" hidden="1" customWidth="1"/>
    <col min="5084" max="5084" width="4.6640625" style="48" customWidth="1"/>
    <col min="5085" max="5085" width="2.5546875" style="48" customWidth="1"/>
    <col min="5086" max="5086" width="4.6640625" style="48" customWidth="1"/>
    <col min="5087" max="5087" width="1" style="48" customWidth="1"/>
    <col min="5088" max="5088" width="4.6640625" style="48" customWidth="1"/>
    <col min="5089" max="5089" width="2.5546875" style="48" customWidth="1"/>
    <col min="5090" max="5090" width="4.6640625" style="48" customWidth="1"/>
    <col min="5091" max="5091" width="1" style="48" customWidth="1"/>
    <col min="5092" max="5092" width="4.6640625" style="48" customWidth="1"/>
    <col min="5093" max="5093" width="2.5546875" style="48" customWidth="1"/>
    <col min="5094" max="5094" width="4.6640625" style="48" customWidth="1"/>
    <col min="5095" max="5095" width="1" style="48" customWidth="1"/>
    <col min="5096" max="5096" width="4.6640625" style="48" customWidth="1"/>
    <col min="5097" max="5097" width="2.5546875" style="48" customWidth="1"/>
    <col min="5098" max="5098" width="4.6640625" style="48" customWidth="1"/>
    <col min="5099" max="5099" width="1.109375" style="48" customWidth="1"/>
    <col min="5100" max="5100" width="4.6640625" style="48" customWidth="1"/>
    <col min="5101" max="5101" width="2.5546875" style="48" customWidth="1"/>
    <col min="5102" max="5102" width="4.6640625" style="48" customWidth="1"/>
    <col min="5103" max="5103" width="1.109375" style="48" customWidth="1"/>
    <col min="5104" max="5104" width="4.6640625" style="48" customWidth="1"/>
    <col min="5105" max="5105" width="2.5546875" style="48" customWidth="1"/>
    <col min="5106" max="5106" width="4.6640625" style="48" customWidth="1"/>
    <col min="5107" max="5107" width="1" style="48" customWidth="1"/>
    <col min="5108" max="5108" width="4.6640625" style="48" customWidth="1"/>
    <col min="5109" max="5109" width="2.5546875" style="48" customWidth="1"/>
    <col min="5110" max="5110" width="4.6640625" style="48" customWidth="1"/>
    <col min="5111" max="5111" width="1" style="48" customWidth="1"/>
    <col min="5112" max="5112" width="4.6640625" style="48" customWidth="1"/>
    <col min="5113" max="5113" width="2.5546875" style="48" customWidth="1"/>
    <col min="5114" max="5114" width="4.6640625" style="48" customWidth="1"/>
    <col min="5115" max="5115" width="1" style="48" customWidth="1"/>
    <col min="5116" max="5116" width="4.5546875" style="48" customWidth="1"/>
    <col min="5117" max="5117" width="2.5546875" style="48" customWidth="1"/>
    <col min="5118" max="5118" width="4.88671875" style="48" customWidth="1"/>
    <col min="5119" max="5334" width="9.109375" style="48"/>
    <col min="5335" max="5335" width="1.44140625" style="48" customWidth="1"/>
    <col min="5336" max="5336" width="11.5546875" style="48" customWidth="1"/>
    <col min="5337" max="5339" width="0" style="48" hidden="1" customWidth="1"/>
    <col min="5340" max="5340" width="4.6640625" style="48" customWidth="1"/>
    <col min="5341" max="5341" width="2.5546875" style="48" customWidth="1"/>
    <col min="5342" max="5342" width="4.6640625" style="48" customWidth="1"/>
    <col min="5343" max="5343" width="1" style="48" customWidth="1"/>
    <col min="5344" max="5344" width="4.6640625" style="48" customWidth="1"/>
    <col min="5345" max="5345" width="2.5546875" style="48" customWidth="1"/>
    <col min="5346" max="5346" width="4.6640625" style="48" customWidth="1"/>
    <col min="5347" max="5347" width="1" style="48" customWidth="1"/>
    <col min="5348" max="5348" width="4.6640625" style="48" customWidth="1"/>
    <col min="5349" max="5349" width="2.5546875" style="48" customWidth="1"/>
    <col min="5350" max="5350" width="4.6640625" style="48" customWidth="1"/>
    <col min="5351" max="5351" width="1" style="48" customWidth="1"/>
    <col min="5352" max="5352" width="4.6640625" style="48" customWidth="1"/>
    <col min="5353" max="5353" width="2.5546875" style="48" customWidth="1"/>
    <col min="5354" max="5354" width="4.6640625" style="48" customWidth="1"/>
    <col min="5355" max="5355" width="1.109375" style="48" customWidth="1"/>
    <col min="5356" max="5356" width="4.6640625" style="48" customWidth="1"/>
    <col min="5357" max="5357" width="2.5546875" style="48" customWidth="1"/>
    <col min="5358" max="5358" width="4.6640625" style="48" customWidth="1"/>
    <col min="5359" max="5359" width="1.109375" style="48" customWidth="1"/>
    <col min="5360" max="5360" width="4.6640625" style="48" customWidth="1"/>
    <col min="5361" max="5361" width="2.5546875" style="48" customWidth="1"/>
    <col min="5362" max="5362" width="4.6640625" style="48" customWidth="1"/>
    <col min="5363" max="5363" width="1" style="48" customWidth="1"/>
    <col min="5364" max="5364" width="4.6640625" style="48" customWidth="1"/>
    <col min="5365" max="5365" width="2.5546875" style="48" customWidth="1"/>
    <col min="5366" max="5366" width="4.6640625" style="48" customWidth="1"/>
    <col min="5367" max="5367" width="1" style="48" customWidth="1"/>
    <col min="5368" max="5368" width="4.6640625" style="48" customWidth="1"/>
    <col min="5369" max="5369" width="2.5546875" style="48" customWidth="1"/>
    <col min="5370" max="5370" width="4.6640625" style="48" customWidth="1"/>
    <col min="5371" max="5371" width="1" style="48" customWidth="1"/>
    <col min="5372" max="5372" width="4.5546875" style="48" customWidth="1"/>
    <col min="5373" max="5373" width="2.5546875" style="48" customWidth="1"/>
    <col min="5374" max="5374" width="4.88671875" style="48" customWidth="1"/>
    <col min="5375" max="5590" width="9.109375" style="48"/>
    <col min="5591" max="5591" width="1.44140625" style="48" customWidth="1"/>
    <col min="5592" max="5592" width="11.5546875" style="48" customWidth="1"/>
    <col min="5593" max="5595" width="0" style="48" hidden="1" customWidth="1"/>
    <col min="5596" max="5596" width="4.6640625" style="48" customWidth="1"/>
    <col min="5597" max="5597" width="2.5546875" style="48" customWidth="1"/>
    <col min="5598" max="5598" width="4.6640625" style="48" customWidth="1"/>
    <col min="5599" max="5599" width="1" style="48" customWidth="1"/>
    <col min="5600" max="5600" width="4.6640625" style="48" customWidth="1"/>
    <col min="5601" max="5601" width="2.5546875" style="48" customWidth="1"/>
    <col min="5602" max="5602" width="4.6640625" style="48" customWidth="1"/>
    <col min="5603" max="5603" width="1" style="48" customWidth="1"/>
    <col min="5604" max="5604" width="4.6640625" style="48" customWidth="1"/>
    <col min="5605" max="5605" width="2.5546875" style="48" customWidth="1"/>
    <col min="5606" max="5606" width="4.6640625" style="48" customWidth="1"/>
    <col min="5607" max="5607" width="1" style="48" customWidth="1"/>
    <col min="5608" max="5608" width="4.6640625" style="48" customWidth="1"/>
    <col min="5609" max="5609" width="2.5546875" style="48" customWidth="1"/>
    <col min="5610" max="5610" width="4.6640625" style="48" customWidth="1"/>
    <col min="5611" max="5611" width="1.109375" style="48" customWidth="1"/>
    <col min="5612" max="5612" width="4.6640625" style="48" customWidth="1"/>
    <col min="5613" max="5613" width="2.5546875" style="48" customWidth="1"/>
    <col min="5614" max="5614" width="4.6640625" style="48" customWidth="1"/>
    <col min="5615" max="5615" width="1.109375" style="48" customWidth="1"/>
    <col min="5616" max="5616" width="4.6640625" style="48" customWidth="1"/>
    <col min="5617" max="5617" width="2.5546875" style="48" customWidth="1"/>
    <col min="5618" max="5618" width="4.6640625" style="48" customWidth="1"/>
    <col min="5619" max="5619" width="1" style="48" customWidth="1"/>
    <col min="5620" max="5620" width="4.6640625" style="48" customWidth="1"/>
    <col min="5621" max="5621" width="2.5546875" style="48" customWidth="1"/>
    <col min="5622" max="5622" width="4.6640625" style="48" customWidth="1"/>
    <col min="5623" max="5623" width="1" style="48" customWidth="1"/>
    <col min="5624" max="5624" width="4.6640625" style="48" customWidth="1"/>
    <col min="5625" max="5625" width="2.5546875" style="48" customWidth="1"/>
    <col min="5626" max="5626" width="4.6640625" style="48" customWidth="1"/>
    <col min="5627" max="5627" width="1" style="48" customWidth="1"/>
    <col min="5628" max="5628" width="4.5546875" style="48" customWidth="1"/>
    <col min="5629" max="5629" width="2.5546875" style="48" customWidth="1"/>
    <col min="5630" max="5630" width="4.88671875" style="48" customWidth="1"/>
    <col min="5631" max="5846" width="9.109375" style="48"/>
    <col min="5847" max="5847" width="1.44140625" style="48" customWidth="1"/>
    <col min="5848" max="5848" width="11.5546875" style="48" customWidth="1"/>
    <col min="5849" max="5851" width="0" style="48" hidden="1" customWidth="1"/>
    <col min="5852" max="5852" width="4.6640625" style="48" customWidth="1"/>
    <col min="5853" max="5853" width="2.5546875" style="48" customWidth="1"/>
    <col min="5854" max="5854" width="4.6640625" style="48" customWidth="1"/>
    <col min="5855" max="5855" width="1" style="48" customWidth="1"/>
    <col min="5856" max="5856" width="4.6640625" style="48" customWidth="1"/>
    <col min="5857" max="5857" width="2.5546875" style="48" customWidth="1"/>
    <col min="5858" max="5858" width="4.6640625" style="48" customWidth="1"/>
    <col min="5859" max="5859" width="1" style="48" customWidth="1"/>
    <col min="5860" max="5860" width="4.6640625" style="48" customWidth="1"/>
    <col min="5861" max="5861" width="2.5546875" style="48" customWidth="1"/>
    <col min="5862" max="5862" width="4.6640625" style="48" customWidth="1"/>
    <col min="5863" max="5863" width="1" style="48" customWidth="1"/>
    <col min="5864" max="5864" width="4.6640625" style="48" customWidth="1"/>
    <col min="5865" max="5865" width="2.5546875" style="48" customWidth="1"/>
    <col min="5866" max="5866" width="4.6640625" style="48" customWidth="1"/>
    <col min="5867" max="5867" width="1.109375" style="48" customWidth="1"/>
    <col min="5868" max="5868" width="4.6640625" style="48" customWidth="1"/>
    <col min="5869" max="5869" width="2.5546875" style="48" customWidth="1"/>
    <col min="5870" max="5870" width="4.6640625" style="48" customWidth="1"/>
    <col min="5871" max="5871" width="1.109375" style="48" customWidth="1"/>
    <col min="5872" max="5872" width="4.6640625" style="48" customWidth="1"/>
    <col min="5873" max="5873" width="2.5546875" style="48" customWidth="1"/>
    <col min="5874" max="5874" width="4.6640625" style="48" customWidth="1"/>
    <col min="5875" max="5875" width="1" style="48" customWidth="1"/>
    <col min="5876" max="5876" width="4.6640625" style="48" customWidth="1"/>
    <col min="5877" max="5877" width="2.5546875" style="48" customWidth="1"/>
    <col min="5878" max="5878" width="4.6640625" style="48" customWidth="1"/>
    <col min="5879" max="5879" width="1" style="48" customWidth="1"/>
    <col min="5880" max="5880" width="4.6640625" style="48" customWidth="1"/>
    <col min="5881" max="5881" width="2.5546875" style="48" customWidth="1"/>
    <col min="5882" max="5882" width="4.6640625" style="48" customWidth="1"/>
    <col min="5883" max="5883" width="1" style="48" customWidth="1"/>
    <col min="5884" max="5884" width="4.5546875" style="48" customWidth="1"/>
    <col min="5885" max="5885" width="2.5546875" style="48" customWidth="1"/>
    <col min="5886" max="5886" width="4.88671875" style="48" customWidth="1"/>
    <col min="5887" max="6102" width="9.109375" style="48"/>
    <col min="6103" max="6103" width="1.44140625" style="48" customWidth="1"/>
    <col min="6104" max="6104" width="11.5546875" style="48" customWidth="1"/>
    <col min="6105" max="6107" width="0" style="48" hidden="1" customWidth="1"/>
    <col min="6108" max="6108" width="4.6640625" style="48" customWidth="1"/>
    <col min="6109" max="6109" width="2.5546875" style="48" customWidth="1"/>
    <col min="6110" max="6110" width="4.6640625" style="48" customWidth="1"/>
    <col min="6111" max="6111" width="1" style="48" customWidth="1"/>
    <col min="6112" max="6112" width="4.6640625" style="48" customWidth="1"/>
    <col min="6113" max="6113" width="2.5546875" style="48" customWidth="1"/>
    <col min="6114" max="6114" width="4.6640625" style="48" customWidth="1"/>
    <col min="6115" max="6115" width="1" style="48" customWidth="1"/>
    <col min="6116" max="6116" width="4.6640625" style="48" customWidth="1"/>
    <col min="6117" max="6117" width="2.5546875" style="48" customWidth="1"/>
    <col min="6118" max="6118" width="4.6640625" style="48" customWidth="1"/>
    <col min="6119" max="6119" width="1" style="48" customWidth="1"/>
    <col min="6120" max="6120" width="4.6640625" style="48" customWidth="1"/>
    <col min="6121" max="6121" width="2.5546875" style="48" customWidth="1"/>
    <col min="6122" max="6122" width="4.6640625" style="48" customWidth="1"/>
    <col min="6123" max="6123" width="1.109375" style="48" customWidth="1"/>
    <col min="6124" max="6124" width="4.6640625" style="48" customWidth="1"/>
    <col min="6125" max="6125" width="2.5546875" style="48" customWidth="1"/>
    <col min="6126" max="6126" width="4.6640625" style="48" customWidth="1"/>
    <col min="6127" max="6127" width="1.109375" style="48" customWidth="1"/>
    <col min="6128" max="6128" width="4.6640625" style="48" customWidth="1"/>
    <col min="6129" max="6129" width="2.5546875" style="48" customWidth="1"/>
    <col min="6130" max="6130" width="4.6640625" style="48" customWidth="1"/>
    <col min="6131" max="6131" width="1" style="48" customWidth="1"/>
    <col min="6132" max="6132" width="4.6640625" style="48" customWidth="1"/>
    <col min="6133" max="6133" width="2.5546875" style="48" customWidth="1"/>
    <col min="6134" max="6134" width="4.6640625" style="48" customWidth="1"/>
    <col min="6135" max="6135" width="1" style="48" customWidth="1"/>
    <col min="6136" max="6136" width="4.6640625" style="48" customWidth="1"/>
    <col min="6137" max="6137" width="2.5546875" style="48" customWidth="1"/>
    <col min="6138" max="6138" width="4.6640625" style="48" customWidth="1"/>
    <col min="6139" max="6139" width="1" style="48" customWidth="1"/>
    <col min="6140" max="6140" width="4.5546875" style="48" customWidth="1"/>
    <col min="6141" max="6141" width="2.5546875" style="48" customWidth="1"/>
    <col min="6142" max="6142" width="4.88671875" style="48" customWidth="1"/>
    <col min="6143" max="6358" width="9.109375" style="48"/>
    <col min="6359" max="6359" width="1.44140625" style="48" customWidth="1"/>
    <col min="6360" max="6360" width="11.5546875" style="48" customWidth="1"/>
    <col min="6361" max="6363" width="0" style="48" hidden="1" customWidth="1"/>
    <col min="6364" max="6364" width="4.6640625" style="48" customWidth="1"/>
    <col min="6365" max="6365" width="2.5546875" style="48" customWidth="1"/>
    <col min="6366" max="6366" width="4.6640625" style="48" customWidth="1"/>
    <col min="6367" max="6367" width="1" style="48" customWidth="1"/>
    <col min="6368" max="6368" width="4.6640625" style="48" customWidth="1"/>
    <col min="6369" max="6369" width="2.5546875" style="48" customWidth="1"/>
    <col min="6370" max="6370" width="4.6640625" style="48" customWidth="1"/>
    <col min="6371" max="6371" width="1" style="48" customWidth="1"/>
    <col min="6372" max="6372" width="4.6640625" style="48" customWidth="1"/>
    <col min="6373" max="6373" width="2.5546875" style="48" customWidth="1"/>
    <col min="6374" max="6374" width="4.6640625" style="48" customWidth="1"/>
    <col min="6375" max="6375" width="1" style="48" customWidth="1"/>
    <col min="6376" max="6376" width="4.6640625" style="48" customWidth="1"/>
    <col min="6377" max="6377" width="2.5546875" style="48" customWidth="1"/>
    <col min="6378" max="6378" width="4.6640625" style="48" customWidth="1"/>
    <col min="6379" max="6379" width="1.109375" style="48" customWidth="1"/>
    <col min="6380" max="6380" width="4.6640625" style="48" customWidth="1"/>
    <col min="6381" max="6381" width="2.5546875" style="48" customWidth="1"/>
    <col min="6382" max="6382" width="4.6640625" style="48" customWidth="1"/>
    <col min="6383" max="6383" width="1.109375" style="48" customWidth="1"/>
    <col min="6384" max="6384" width="4.6640625" style="48" customWidth="1"/>
    <col min="6385" max="6385" width="2.5546875" style="48" customWidth="1"/>
    <col min="6386" max="6386" width="4.6640625" style="48" customWidth="1"/>
    <col min="6387" max="6387" width="1" style="48" customWidth="1"/>
    <col min="6388" max="6388" width="4.6640625" style="48" customWidth="1"/>
    <col min="6389" max="6389" width="2.5546875" style="48" customWidth="1"/>
    <col min="6390" max="6390" width="4.6640625" style="48" customWidth="1"/>
    <col min="6391" max="6391" width="1" style="48" customWidth="1"/>
    <col min="6392" max="6392" width="4.6640625" style="48" customWidth="1"/>
    <col min="6393" max="6393" width="2.5546875" style="48" customWidth="1"/>
    <col min="6394" max="6394" width="4.6640625" style="48" customWidth="1"/>
    <col min="6395" max="6395" width="1" style="48" customWidth="1"/>
    <col min="6396" max="6396" width="4.5546875" style="48" customWidth="1"/>
    <col min="6397" max="6397" width="2.5546875" style="48" customWidth="1"/>
    <col min="6398" max="6398" width="4.88671875" style="48" customWidth="1"/>
    <col min="6399" max="6614" width="9.109375" style="48"/>
    <col min="6615" max="6615" width="1.44140625" style="48" customWidth="1"/>
    <col min="6616" max="6616" width="11.5546875" style="48" customWidth="1"/>
    <col min="6617" max="6619" width="0" style="48" hidden="1" customWidth="1"/>
    <col min="6620" max="6620" width="4.6640625" style="48" customWidth="1"/>
    <col min="6621" max="6621" width="2.5546875" style="48" customWidth="1"/>
    <col min="6622" max="6622" width="4.6640625" style="48" customWidth="1"/>
    <col min="6623" max="6623" width="1" style="48" customWidth="1"/>
    <col min="6624" max="6624" width="4.6640625" style="48" customWidth="1"/>
    <col min="6625" max="6625" width="2.5546875" style="48" customWidth="1"/>
    <col min="6626" max="6626" width="4.6640625" style="48" customWidth="1"/>
    <col min="6627" max="6627" width="1" style="48" customWidth="1"/>
    <col min="6628" max="6628" width="4.6640625" style="48" customWidth="1"/>
    <col min="6629" max="6629" width="2.5546875" style="48" customWidth="1"/>
    <col min="6630" max="6630" width="4.6640625" style="48" customWidth="1"/>
    <col min="6631" max="6631" width="1" style="48" customWidth="1"/>
    <col min="6632" max="6632" width="4.6640625" style="48" customWidth="1"/>
    <col min="6633" max="6633" width="2.5546875" style="48" customWidth="1"/>
    <col min="6634" max="6634" width="4.6640625" style="48" customWidth="1"/>
    <col min="6635" max="6635" width="1.109375" style="48" customWidth="1"/>
    <col min="6636" max="6636" width="4.6640625" style="48" customWidth="1"/>
    <col min="6637" max="6637" width="2.5546875" style="48" customWidth="1"/>
    <col min="6638" max="6638" width="4.6640625" style="48" customWidth="1"/>
    <col min="6639" max="6639" width="1.109375" style="48" customWidth="1"/>
    <col min="6640" max="6640" width="4.6640625" style="48" customWidth="1"/>
    <col min="6641" max="6641" width="2.5546875" style="48" customWidth="1"/>
    <col min="6642" max="6642" width="4.6640625" style="48" customWidth="1"/>
    <col min="6643" max="6643" width="1" style="48" customWidth="1"/>
    <col min="6644" max="6644" width="4.6640625" style="48" customWidth="1"/>
    <col min="6645" max="6645" width="2.5546875" style="48" customWidth="1"/>
    <col min="6646" max="6646" width="4.6640625" style="48" customWidth="1"/>
    <col min="6647" max="6647" width="1" style="48" customWidth="1"/>
    <col min="6648" max="6648" width="4.6640625" style="48" customWidth="1"/>
    <col min="6649" max="6649" width="2.5546875" style="48" customWidth="1"/>
    <col min="6650" max="6650" width="4.6640625" style="48" customWidth="1"/>
    <col min="6651" max="6651" width="1" style="48" customWidth="1"/>
    <col min="6652" max="6652" width="4.5546875" style="48" customWidth="1"/>
    <col min="6653" max="6653" width="2.5546875" style="48" customWidth="1"/>
    <col min="6654" max="6654" width="4.88671875" style="48" customWidth="1"/>
    <col min="6655" max="6870" width="9.109375" style="48"/>
    <col min="6871" max="6871" width="1.44140625" style="48" customWidth="1"/>
    <col min="6872" max="6872" width="11.5546875" style="48" customWidth="1"/>
    <col min="6873" max="6875" width="0" style="48" hidden="1" customWidth="1"/>
    <col min="6876" max="6876" width="4.6640625" style="48" customWidth="1"/>
    <col min="6877" max="6877" width="2.5546875" style="48" customWidth="1"/>
    <col min="6878" max="6878" width="4.6640625" style="48" customWidth="1"/>
    <col min="6879" max="6879" width="1" style="48" customWidth="1"/>
    <col min="6880" max="6880" width="4.6640625" style="48" customWidth="1"/>
    <col min="6881" max="6881" width="2.5546875" style="48" customWidth="1"/>
    <col min="6882" max="6882" width="4.6640625" style="48" customWidth="1"/>
    <col min="6883" max="6883" width="1" style="48" customWidth="1"/>
    <col min="6884" max="6884" width="4.6640625" style="48" customWidth="1"/>
    <col min="6885" max="6885" width="2.5546875" style="48" customWidth="1"/>
    <col min="6886" max="6886" width="4.6640625" style="48" customWidth="1"/>
    <col min="6887" max="6887" width="1" style="48" customWidth="1"/>
    <col min="6888" max="6888" width="4.6640625" style="48" customWidth="1"/>
    <col min="6889" max="6889" width="2.5546875" style="48" customWidth="1"/>
    <col min="6890" max="6890" width="4.6640625" style="48" customWidth="1"/>
    <col min="6891" max="6891" width="1.109375" style="48" customWidth="1"/>
    <col min="6892" max="6892" width="4.6640625" style="48" customWidth="1"/>
    <col min="6893" max="6893" width="2.5546875" style="48" customWidth="1"/>
    <col min="6894" max="6894" width="4.6640625" style="48" customWidth="1"/>
    <col min="6895" max="6895" width="1.109375" style="48" customWidth="1"/>
    <col min="6896" max="6896" width="4.6640625" style="48" customWidth="1"/>
    <col min="6897" max="6897" width="2.5546875" style="48" customWidth="1"/>
    <col min="6898" max="6898" width="4.6640625" style="48" customWidth="1"/>
    <col min="6899" max="6899" width="1" style="48" customWidth="1"/>
    <col min="6900" max="6900" width="4.6640625" style="48" customWidth="1"/>
    <col min="6901" max="6901" width="2.5546875" style="48" customWidth="1"/>
    <col min="6902" max="6902" width="4.6640625" style="48" customWidth="1"/>
    <col min="6903" max="6903" width="1" style="48" customWidth="1"/>
    <col min="6904" max="6904" width="4.6640625" style="48" customWidth="1"/>
    <col min="6905" max="6905" width="2.5546875" style="48" customWidth="1"/>
    <col min="6906" max="6906" width="4.6640625" style="48" customWidth="1"/>
    <col min="6907" max="6907" width="1" style="48" customWidth="1"/>
    <col min="6908" max="6908" width="4.5546875" style="48" customWidth="1"/>
    <col min="6909" max="6909" width="2.5546875" style="48" customWidth="1"/>
    <col min="6910" max="6910" width="4.88671875" style="48" customWidth="1"/>
    <col min="6911" max="7126" width="9.109375" style="48"/>
    <col min="7127" max="7127" width="1.44140625" style="48" customWidth="1"/>
    <col min="7128" max="7128" width="11.5546875" style="48" customWidth="1"/>
    <col min="7129" max="7131" width="0" style="48" hidden="1" customWidth="1"/>
    <col min="7132" max="7132" width="4.6640625" style="48" customWidth="1"/>
    <col min="7133" max="7133" width="2.5546875" style="48" customWidth="1"/>
    <col min="7134" max="7134" width="4.6640625" style="48" customWidth="1"/>
    <col min="7135" max="7135" width="1" style="48" customWidth="1"/>
    <col min="7136" max="7136" width="4.6640625" style="48" customWidth="1"/>
    <col min="7137" max="7137" width="2.5546875" style="48" customWidth="1"/>
    <col min="7138" max="7138" width="4.6640625" style="48" customWidth="1"/>
    <col min="7139" max="7139" width="1" style="48" customWidth="1"/>
    <col min="7140" max="7140" width="4.6640625" style="48" customWidth="1"/>
    <col min="7141" max="7141" width="2.5546875" style="48" customWidth="1"/>
    <col min="7142" max="7142" width="4.6640625" style="48" customWidth="1"/>
    <col min="7143" max="7143" width="1" style="48" customWidth="1"/>
    <col min="7144" max="7144" width="4.6640625" style="48" customWidth="1"/>
    <col min="7145" max="7145" width="2.5546875" style="48" customWidth="1"/>
    <col min="7146" max="7146" width="4.6640625" style="48" customWidth="1"/>
    <col min="7147" max="7147" width="1.109375" style="48" customWidth="1"/>
    <col min="7148" max="7148" width="4.6640625" style="48" customWidth="1"/>
    <col min="7149" max="7149" width="2.5546875" style="48" customWidth="1"/>
    <col min="7150" max="7150" width="4.6640625" style="48" customWidth="1"/>
    <col min="7151" max="7151" width="1.109375" style="48" customWidth="1"/>
    <col min="7152" max="7152" width="4.6640625" style="48" customWidth="1"/>
    <col min="7153" max="7153" width="2.5546875" style="48" customWidth="1"/>
    <col min="7154" max="7154" width="4.6640625" style="48" customWidth="1"/>
    <col min="7155" max="7155" width="1" style="48" customWidth="1"/>
    <col min="7156" max="7156" width="4.6640625" style="48" customWidth="1"/>
    <col min="7157" max="7157" width="2.5546875" style="48" customWidth="1"/>
    <col min="7158" max="7158" width="4.6640625" style="48" customWidth="1"/>
    <col min="7159" max="7159" width="1" style="48" customWidth="1"/>
    <col min="7160" max="7160" width="4.6640625" style="48" customWidth="1"/>
    <col min="7161" max="7161" width="2.5546875" style="48" customWidth="1"/>
    <col min="7162" max="7162" width="4.6640625" style="48" customWidth="1"/>
    <col min="7163" max="7163" width="1" style="48" customWidth="1"/>
    <col min="7164" max="7164" width="4.5546875" style="48" customWidth="1"/>
    <col min="7165" max="7165" width="2.5546875" style="48" customWidth="1"/>
    <col min="7166" max="7166" width="4.88671875" style="48" customWidth="1"/>
    <col min="7167" max="7382" width="9.109375" style="48"/>
    <col min="7383" max="7383" width="1.44140625" style="48" customWidth="1"/>
    <col min="7384" max="7384" width="11.5546875" style="48" customWidth="1"/>
    <col min="7385" max="7387" width="0" style="48" hidden="1" customWidth="1"/>
    <col min="7388" max="7388" width="4.6640625" style="48" customWidth="1"/>
    <col min="7389" max="7389" width="2.5546875" style="48" customWidth="1"/>
    <col min="7390" max="7390" width="4.6640625" style="48" customWidth="1"/>
    <col min="7391" max="7391" width="1" style="48" customWidth="1"/>
    <col min="7392" max="7392" width="4.6640625" style="48" customWidth="1"/>
    <col min="7393" max="7393" width="2.5546875" style="48" customWidth="1"/>
    <col min="7394" max="7394" width="4.6640625" style="48" customWidth="1"/>
    <col min="7395" max="7395" width="1" style="48" customWidth="1"/>
    <col min="7396" max="7396" width="4.6640625" style="48" customWidth="1"/>
    <col min="7397" max="7397" width="2.5546875" style="48" customWidth="1"/>
    <col min="7398" max="7398" width="4.6640625" style="48" customWidth="1"/>
    <col min="7399" max="7399" width="1" style="48" customWidth="1"/>
    <col min="7400" max="7400" width="4.6640625" style="48" customWidth="1"/>
    <col min="7401" max="7401" width="2.5546875" style="48" customWidth="1"/>
    <col min="7402" max="7402" width="4.6640625" style="48" customWidth="1"/>
    <col min="7403" max="7403" width="1.109375" style="48" customWidth="1"/>
    <col min="7404" max="7404" width="4.6640625" style="48" customWidth="1"/>
    <col min="7405" max="7405" width="2.5546875" style="48" customWidth="1"/>
    <col min="7406" max="7406" width="4.6640625" style="48" customWidth="1"/>
    <col min="7407" max="7407" width="1.109375" style="48" customWidth="1"/>
    <col min="7408" max="7408" width="4.6640625" style="48" customWidth="1"/>
    <col min="7409" max="7409" width="2.5546875" style="48" customWidth="1"/>
    <col min="7410" max="7410" width="4.6640625" style="48" customWidth="1"/>
    <col min="7411" max="7411" width="1" style="48" customWidth="1"/>
    <col min="7412" max="7412" width="4.6640625" style="48" customWidth="1"/>
    <col min="7413" max="7413" width="2.5546875" style="48" customWidth="1"/>
    <col min="7414" max="7414" width="4.6640625" style="48" customWidth="1"/>
    <col min="7415" max="7415" width="1" style="48" customWidth="1"/>
    <col min="7416" max="7416" width="4.6640625" style="48" customWidth="1"/>
    <col min="7417" max="7417" width="2.5546875" style="48" customWidth="1"/>
    <col min="7418" max="7418" width="4.6640625" style="48" customWidth="1"/>
    <col min="7419" max="7419" width="1" style="48" customWidth="1"/>
    <col min="7420" max="7420" width="4.5546875" style="48" customWidth="1"/>
    <col min="7421" max="7421" width="2.5546875" style="48" customWidth="1"/>
    <col min="7422" max="7422" width="4.88671875" style="48" customWidth="1"/>
    <col min="7423" max="7638" width="9.109375" style="48"/>
    <col min="7639" max="7639" width="1.44140625" style="48" customWidth="1"/>
    <col min="7640" max="7640" width="11.5546875" style="48" customWidth="1"/>
    <col min="7641" max="7643" width="0" style="48" hidden="1" customWidth="1"/>
    <col min="7644" max="7644" width="4.6640625" style="48" customWidth="1"/>
    <col min="7645" max="7645" width="2.5546875" style="48" customWidth="1"/>
    <col min="7646" max="7646" width="4.6640625" style="48" customWidth="1"/>
    <col min="7647" max="7647" width="1" style="48" customWidth="1"/>
    <col min="7648" max="7648" width="4.6640625" style="48" customWidth="1"/>
    <col min="7649" max="7649" width="2.5546875" style="48" customWidth="1"/>
    <col min="7650" max="7650" width="4.6640625" style="48" customWidth="1"/>
    <col min="7651" max="7651" width="1" style="48" customWidth="1"/>
    <col min="7652" max="7652" width="4.6640625" style="48" customWidth="1"/>
    <col min="7653" max="7653" width="2.5546875" style="48" customWidth="1"/>
    <col min="7654" max="7654" width="4.6640625" style="48" customWidth="1"/>
    <col min="7655" max="7655" width="1" style="48" customWidth="1"/>
    <col min="7656" max="7656" width="4.6640625" style="48" customWidth="1"/>
    <col min="7657" max="7657" width="2.5546875" style="48" customWidth="1"/>
    <col min="7658" max="7658" width="4.6640625" style="48" customWidth="1"/>
    <col min="7659" max="7659" width="1.109375" style="48" customWidth="1"/>
    <col min="7660" max="7660" width="4.6640625" style="48" customWidth="1"/>
    <col min="7661" max="7661" width="2.5546875" style="48" customWidth="1"/>
    <col min="7662" max="7662" width="4.6640625" style="48" customWidth="1"/>
    <col min="7663" max="7663" width="1.109375" style="48" customWidth="1"/>
    <col min="7664" max="7664" width="4.6640625" style="48" customWidth="1"/>
    <col min="7665" max="7665" width="2.5546875" style="48" customWidth="1"/>
    <col min="7666" max="7666" width="4.6640625" style="48" customWidth="1"/>
    <col min="7667" max="7667" width="1" style="48" customWidth="1"/>
    <col min="7668" max="7668" width="4.6640625" style="48" customWidth="1"/>
    <col min="7669" max="7669" width="2.5546875" style="48" customWidth="1"/>
    <col min="7670" max="7670" width="4.6640625" style="48" customWidth="1"/>
    <col min="7671" max="7671" width="1" style="48" customWidth="1"/>
    <col min="7672" max="7672" width="4.6640625" style="48" customWidth="1"/>
    <col min="7673" max="7673" width="2.5546875" style="48" customWidth="1"/>
    <col min="7674" max="7674" width="4.6640625" style="48" customWidth="1"/>
    <col min="7675" max="7675" width="1" style="48" customWidth="1"/>
    <col min="7676" max="7676" width="4.5546875" style="48" customWidth="1"/>
    <col min="7677" max="7677" width="2.5546875" style="48" customWidth="1"/>
    <col min="7678" max="7678" width="4.88671875" style="48" customWidth="1"/>
    <col min="7679" max="7894" width="9.109375" style="48"/>
    <col min="7895" max="7895" width="1.44140625" style="48" customWidth="1"/>
    <col min="7896" max="7896" width="11.5546875" style="48" customWidth="1"/>
    <col min="7897" max="7899" width="0" style="48" hidden="1" customWidth="1"/>
    <col min="7900" max="7900" width="4.6640625" style="48" customWidth="1"/>
    <col min="7901" max="7901" width="2.5546875" style="48" customWidth="1"/>
    <col min="7902" max="7902" width="4.6640625" style="48" customWidth="1"/>
    <col min="7903" max="7903" width="1" style="48" customWidth="1"/>
    <col min="7904" max="7904" width="4.6640625" style="48" customWidth="1"/>
    <col min="7905" max="7905" width="2.5546875" style="48" customWidth="1"/>
    <col min="7906" max="7906" width="4.6640625" style="48" customWidth="1"/>
    <col min="7907" max="7907" width="1" style="48" customWidth="1"/>
    <col min="7908" max="7908" width="4.6640625" style="48" customWidth="1"/>
    <col min="7909" max="7909" width="2.5546875" style="48" customWidth="1"/>
    <col min="7910" max="7910" width="4.6640625" style="48" customWidth="1"/>
    <col min="7911" max="7911" width="1" style="48" customWidth="1"/>
    <col min="7912" max="7912" width="4.6640625" style="48" customWidth="1"/>
    <col min="7913" max="7913" width="2.5546875" style="48" customWidth="1"/>
    <col min="7914" max="7914" width="4.6640625" style="48" customWidth="1"/>
    <col min="7915" max="7915" width="1.109375" style="48" customWidth="1"/>
    <col min="7916" max="7916" width="4.6640625" style="48" customWidth="1"/>
    <col min="7917" max="7917" width="2.5546875" style="48" customWidth="1"/>
    <col min="7918" max="7918" width="4.6640625" style="48" customWidth="1"/>
    <col min="7919" max="7919" width="1.109375" style="48" customWidth="1"/>
    <col min="7920" max="7920" width="4.6640625" style="48" customWidth="1"/>
    <col min="7921" max="7921" width="2.5546875" style="48" customWidth="1"/>
    <col min="7922" max="7922" width="4.6640625" style="48" customWidth="1"/>
    <col min="7923" max="7923" width="1" style="48" customWidth="1"/>
    <col min="7924" max="7924" width="4.6640625" style="48" customWidth="1"/>
    <col min="7925" max="7925" width="2.5546875" style="48" customWidth="1"/>
    <col min="7926" max="7926" width="4.6640625" style="48" customWidth="1"/>
    <col min="7927" max="7927" width="1" style="48" customWidth="1"/>
    <col min="7928" max="7928" width="4.6640625" style="48" customWidth="1"/>
    <col min="7929" max="7929" width="2.5546875" style="48" customWidth="1"/>
    <col min="7930" max="7930" width="4.6640625" style="48" customWidth="1"/>
    <col min="7931" max="7931" width="1" style="48" customWidth="1"/>
    <col min="7932" max="7932" width="4.5546875" style="48" customWidth="1"/>
    <col min="7933" max="7933" width="2.5546875" style="48" customWidth="1"/>
    <col min="7934" max="7934" width="4.88671875" style="48" customWidth="1"/>
    <col min="7935" max="8150" width="9.109375" style="48"/>
    <col min="8151" max="8151" width="1.44140625" style="48" customWidth="1"/>
    <col min="8152" max="8152" width="11.5546875" style="48" customWidth="1"/>
    <col min="8153" max="8155" width="0" style="48" hidden="1" customWidth="1"/>
    <col min="8156" max="8156" width="4.6640625" style="48" customWidth="1"/>
    <col min="8157" max="8157" width="2.5546875" style="48" customWidth="1"/>
    <col min="8158" max="8158" width="4.6640625" style="48" customWidth="1"/>
    <col min="8159" max="8159" width="1" style="48" customWidth="1"/>
    <col min="8160" max="8160" width="4.6640625" style="48" customWidth="1"/>
    <col min="8161" max="8161" width="2.5546875" style="48" customWidth="1"/>
    <col min="8162" max="8162" width="4.6640625" style="48" customWidth="1"/>
    <col min="8163" max="8163" width="1" style="48" customWidth="1"/>
    <col min="8164" max="8164" width="4.6640625" style="48" customWidth="1"/>
    <col min="8165" max="8165" width="2.5546875" style="48" customWidth="1"/>
    <col min="8166" max="8166" width="4.6640625" style="48" customWidth="1"/>
    <col min="8167" max="8167" width="1" style="48" customWidth="1"/>
    <col min="8168" max="8168" width="4.6640625" style="48" customWidth="1"/>
    <col min="8169" max="8169" width="2.5546875" style="48" customWidth="1"/>
    <col min="8170" max="8170" width="4.6640625" style="48" customWidth="1"/>
    <col min="8171" max="8171" width="1.109375" style="48" customWidth="1"/>
    <col min="8172" max="8172" width="4.6640625" style="48" customWidth="1"/>
    <col min="8173" max="8173" width="2.5546875" style="48" customWidth="1"/>
    <col min="8174" max="8174" width="4.6640625" style="48" customWidth="1"/>
    <col min="8175" max="8175" width="1.109375" style="48" customWidth="1"/>
    <col min="8176" max="8176" width="4.6640625" style="48" customWidth="1"/>
    <col min="8177" max="8177" width="2.5546875" style="48" customWidth="1"/>
    <col min="8178" max="8178" width="4.6640625" style="48" customWidth="1"/>
    <col min="8179" max="8179" width="1" style="48" customWidth="1"/>
    <col min="8180" max="8180" width="4.6640625" style="48" customWidth="1"/>
    <col min="8181" max="8181" width="2.5546875" style="48" customWidth="1"/>
    <col min="8182" max="8182" width="4.6640625" style="48" customWidth="1"/>
    <col min="8183" max="8183" width="1" style="48" customWidth="1"/>
    <col min="8184" max="8184" width="4.6640625" style="48" customWidth="1"/>
    <col min="8185" max="8185" width="2.5546875" style="48" customWidth="1"/>
    <col min="8186" max="8186" width="4.6640625" style="48" customWidth="1"/>
    <col min="8187" max="8187" width="1" style="48" customWidth="1"/>
    <col min="8188" max="8188" width="4.5546875" style="48" customWidth="1"/>
    <col min="8189" max="8189" width="2.5546875" style="48" customWidth="1"/>
    <col min="8190" max="8190" width="4.88671875" style="48" customWidth="1"/>
    <col min="8191" max="8406" width="9.109375" style="48"/>
    <col min="8407" max="8407" width="1.44140625" style="48" customWidth="1"/>
    <col min="8408" max="8408" width="11.5546875" style="48" customWidth="1"/>
    <col min="8409" max="8411" width="0" style="48" hidden="1" customWidth="1"/>
    <col min="8412" max="8412" width="4.6640625" style="48" customWidth="1"/>
    <col min="8413" max="8413" width="2.5546875" style="48" customWidth="1"/>
    <col min="8414" max="8414" width="4.6640625" style="48" customWidth="1"/>
    <col min="8415" max="8415" width="1" style="48" customWidth="1"/>
    <col min="8416" max="8416" width="4.6640625" style="48" customWidth="1"/>
    <col min="8417" max="8417" width="2.5546875" style="48" customWidth="1"/>
    <col min="8418" max="8418" width="4.6640625" style="48" customWidth="1"/>
    <col min="8419" max="8419" width="1" style="48" customWidth="1"/>
    <col min="8420" max="8420" width="4.6640625" style="48" customWidth="1"/>
    <col min="8421" max="8421" width="2.5546875" style="48" customWidth="1"/>
    <col min="8422" max="8422" width="4.6640625" style="48" customWidth="1"/>
    <col min="8423" max="8423" width="1" style="48" customWidth="1"/>
    <col min="8424" max="8424" width="4.6640625" style="48" customWidth="1"/>
    <col min="8425" max="8425" width="2.5546875" style="48" customWidth="1"/>
    <col min="8426" max="8426" width="4.6640625" style="48" customWidth="1"/>
    <col min="8427" max="8427" width="1.109375" style="48" customWidth="1"/>
    <col min="8428" max="8428" width="4.6640625" style="48" customWidth="1"/>
    <col min="8429" max="8429" width="2.5546875" style="48" customWidth="1"/>
    <col min="8430" max="8430" width="4.6640625" style="48" customWidth="1"/>
    <col min="8431" max="8431" width="1.109375" style="48" customWidth="1"/>
    <col min="8432" max="8432" width="4.6640625" style="48" customWidth="1"/>
    <col min="8433" max="8433" width="2.5546875" style="48" customWidth="1"/>
    <col min="8434" max="8434" width="4.6640625" style="48" customWidth="1"/>
    <col min="8435" max="8435" width="1" style="48" customWidth="1"/>
    <col min="8436" max="8436" width="4.6640625" style="48" customWidth="1"/>
    <col min="8437" max="8437" width="2.5546875" style="48" customWidth="1"/>
    <col min="8438" max="8438" width="4.6640625" style="48" customWidth="1"/>
    <col min="8439" max="8439" width="1" style="48" customWidth="1"/>
    <col min="8440" max="8440" width="4.6640625" style="48" customWidth="1"/>
    <col min="8441" max="8441" width="2.5546875" style="48" customWidth="1"/>
    <col min="8442" max="8442" width="4.6640625" style="48" customWidth="1"/>
    <col min="8443" max="8443" width="1" style="48" customWidth="1"/>
    <col min="8444" max="8444" width="4.5546875" style="48" customWidth="1"/>
    <col min="8445" max="8445" width="2.5546875" style="48" customWidth="1"/>
    <col min="8446" max="8446" width="4.88671875" style="48" customWidth="1"/>
    <col min="8447" max="8662" width="9.109375" style="48"/>
    <col min="8663" max="8663" width="1.44140625" style="48" customWidth="1"/>
    <col min="8664" max="8664" width="11.5546875" style="48" customWidth="1"/>
    <col min="8665" max="8667" width="0" style="48" hidden="1" customWidth="1"/>
    <col min="8668" max="8668" width="4.6640625" style="48" customWidth="1"/>
    <col min="8669" max="8669" width="2.5546875" style="48" customWidth="1"/>
    <col min="8670" max="8670" width="4.6640625" style="48" customWidth="1"/>
    <col min="8671" max="8671" width="1" style="48" customWidth="1"/>
    <col min="8672" max="8672" width="4.6640625" style="48" customWidth="1"/>
    <col min="8673" max="8673" width="2.5546875" style="48" customWidth="1"/>
    <col min="8674" max="8674" width="4.6640625" style="48" customWidth="1"/>
    <col min="8675" max="8675" width="1" style="48" customWidth="1"/>
    <col min="8676" max="8676" width="4.6640625" style="48" customWidth="1"/>
    <col min="8677" max="8677" width="2.5546875" style="48" customWidth="1"/>
    <col min="8678" max="8678" width="4.6640625" style="48" customWidth="1"/>
    <col min="8679" max="8679" width="1" style="48" customWidth="1"/>
    <col min="8680" max="8680" width="4.6640625" style="48" customWidth="1"/>
    <col min="8681" max="8681" width="2.5546875" style="48" customWidth="1"/>
    <col min="8682" max="8682" width="4.6640625" style="48" customWidth="1"/>
    <col min="8683" max="8683" width="1.109375" style="48" customWidth="1"/>
    <col min="8684" max="8684" width="4.6640625" style="48" customWidth="1"/>
    <col min="8685" max="8685" width="2.5546875" style="48" customWidth="1"/>
    <col min="8686" max="8686" width="4.6640625" style="48" customWidth="1"/>
    <col min="8687" max="8687" width="1.109375" style="48" customWidth="1"/>
    <col min="8688" max="8688" width="4.6640625" style="48" customWidth="1"/>
    <col min="8689" max="8689" width="2.5546875" style="48" customWidth="1"/>
    <col min="8690" max="8690" width="4.6640625" style="48" customWidth="1"/>
    <col min="8691" max="8691" width="1" style="48" customWidth="1"/>
    <col min="8692" max="8692" width="4.6640625" style="48" customWidth="1"/>
    <col min="8693" max="8693" width="2.5546875" style="48" customWidth="1"/>
    <col min="8694" max="8694" width="4.6640625" style="48" customWidth="1"/>
    <col min="8695" max="8695" width="1" style="48" customWidth="1"/>
    <col min="8696" max="8696" width="4.6640625" style="48" customWidth="1"/>
    <col min="8697" max="8697" width="2.5546875" style="48" customWidth="1"/>
    <col min="8698" max="8698" width="4.6640625" style="48" customWidth="1"/>
    <col min="8699" max="8699" width="1" style="48" customWidth="1"/>
    <col min="8700" max="8700" width="4.5546875" style="48" customWidth="1"/>
    <col min="8701" max="8701" width="2.5546875" style="48" customWidth="1"/>
    <col min="8702" max="8702" width="4.88671875" style="48" customWidth="1"/>
    <col min="8703" max="8918" width="9.109375" style="48"/>
    <col min="8919" max="8919" width="1.44140625" style="48" customWidth="1"/>
    <col min="8920" max="8920" width="11.5546875" style="48" customWidth="1"/>
    <col min="8921" max="8923" width="0" style="48" hidden="1" customWidth="1"/>
    <col min="8924" max="8924" width="4.6640625" style="48" customWidth="1"/>
    <col min="8925" max="8925" width="2.5546875" style="48" customWidth="1"/>
    <col min="8926" max="8926" width="4.6640625" style="48" customWidth="1"/>
    <col min="8927" max="8927" width="1" style="48" customWidth="1"/>
    <col min="8928" max="8928" width="4.6640625" style="48" customWidth="1"/>
    <col min="8929" max="8929" width="2.5546875" style="48" customWidth="1"/>
    <col min="8930" max="8930" width="4.6640625" style="48" customWidth="1"/>
    <col min="8931" max="8931" width="1" style="48" customWidth="1"/>
    <col min="8932" max="8932" width="4.6640625" style="48" customWidth="1"/>
    <col min="8933" max="8933" width="2.5546875" style="48" customWidth="1"/>
    <col min="8934" max="8934" width="4.6640625" style="48" customWidth="1"/>
    <col min="8935" max="8935" width="1" style="48" customWidth="1"/>
    <col min="8936" max="8936" width="4.6640625" style="48" customWidth="1"/>
    <col min="8937" max="8937" width="2.5546875" style="48" customWidth="1"/>
    <col min="8938" max="8938" width="4.6640625" style="48" customWidth="1"/>
    <col min="8939" max="8939" width="1.109375" style="48" customWidth="1"/>
    <col min="8940" max="8940" width="4.6640625" style="48" customWidth="1"/>
    <col min="8941" max="8941" width="2.5546875" style="48" customWidth="1"/>
    <col min="8942" max="8942" width="4.6640625" style="48" customWidth="1"/>
    <col min="8943" max="8943" width="1.109375" style="48" customWidth="1"/>
    <col min="8944" max="8944" width="4.6640625" style="48" customWidth="1"/>
    <col min="8945" max="8945" width="2.5546875" style="48" customWidth="1"/>
    <col min="8946" max="8946" width="4.6640625" style="48" customWidth="1"/>
    <col min="8947" max="8947" width="1" style="48" customWidth="1"/>
    <col min="8948" max="8948" width="4.6640625" style="48" customWidth="1"/>
    <col min="8949" max="8949" width="2.5546875" style="48" customWidth="1"/>
    <col min="8950" max="8950" width="4.6640625" style="48" customWidth="1"/>
    <col min="8951" max="8951" width="1" style="48" customWidth="1"/>
    <col min="8952" max="8952" width="4.6640625" style="48" customWidth="1"/>
    <col min="8953" max="8953" width="2.5546875" style="48" customWidth="1"/>
    <col min="8954" max="8954" width="4.6640625" style="48" customWidth="1"/>
    <col min="8955" max="8955" width="1" style="48" customWidth="1"/>
    <col min="8956" max="8956" width="4.5546875" style="48" customWidth="1"/>
    <col min="8957" max="8957" width="2.5546875" style="48" customWidth="1"/>
    <col min="8958" max="8958" width="4.88671875" style="48" customWidth="1"/>
    <col min="8959" max="9174" width="9.109375" style="48"/>
    <col min="9175" max="9175" width="1.44140625" style="48" customWidth="1"/>
    <col min="9176" max="9176" width="11.5546875" style="48" customWidth="1"/>
    <col min="9177" max="9179" width="0" style="48" hidden="1" customWidth="1"/>
    <col min="9180" max="9180" width="4.6640625" style="48" customWidth="1"/>
    <col min="9181" max="9181" width="2.5546875" style="48" customWidth="1"/>
    <col min="9182" max="9182" width="4.6640625" style="48" customWidth="1"/>
    <col min="9183" max="9183" width="1" style="48" customWidth="1"/>
    <col min="9184" max="9184" width="4.6640625" style="48" customWidth="1"/>
    <col min="9185" max="9185" width="2.5546875" style="48" customWidth="1"/>
    <col min="9186" max="9186" width="4.6640625" style="48" customWidth="1"/>
    <col min="9187" max="9187" width="1" style="48" customWidth="1"/>
    <col min="9188" max="9188" width="4.6640625" style="48" customWidth="1"/>
    <col min="9189" max="9189" width="2.5546875" style="48" customWidth="1"/>
    <col min="9190" max="9190" width="4.6640625" style="48" customWidth="1"/>
    <col min="9191" max="9191" width="1" style="48" customWidth="1"/>
    <col min="9192" max="9192" width="4.6640625" style="48" customWidth="1"/>
    <col min="9193" max="9193" width="2.5546875" style="48" customWidth="1"/>
    <col min="9194" max="9194" width="4.6640625" style="48" customWidth="1"/>
    <col min="9195" max="9195" width="1.109375" style="48" customWidth="1"/>
    <col min="9196" max="9196" width="4.6640625" style="48" customWidth="1"/>
    <col min="9197" max="9197" width="2.5546875" style="48" customWidth="1"/>
    <col min="9198" max="9198" width="4.6640625" style="48" customWidth="1"/>
    <col min="9199" max="9199" width="1.109375" style="48" customWidth="1"/>
    <col min="9200" max="9200" width="4.6640625" style="48" customWidth="1"/>
    <col min="9201" max="9201" width="2.5546875" style="48" customWidth="1"/>
    <col min="9202" max="9202" width="4.6640625" style="48" customWidth="1"/>
    <col min="9203" max="9203" width="1" style="48" customWidth="1"/>
    <col min="9204" max="9204" width="4.6640625" style="48" customWidth="1"/>
    <col min="9205" max="9205" width="2.5546875" style="48" customWidth="1"/>
    <col min="9206" max="9206" width="4.6640625" style="48" customWidth="1"/>
    <col min="9207" max="9207" width="1" style="48" customWidth="1"/>
    <col min="9208" max="9208" width="4.6640625" style="48" customWidth="1"/>
    <col min="9209" max="9209" width="2.5546875" style="48" customWidth="1"/>
    <col min="9210" max="9210" width="4.6640625" style="48" customWidth="1"/>
    <col min="9211" max="9211" width="1" style="48" customWidth="1"/>
    <col min="9212" max="9212" width="4.5546875" style="48" customWidth="1"/>
    <col min="9213" max="9213" width="2.5546875" style="48" customWidth="1"/>
    <col min="9214" max="9214" width="4.88671875" style="48" customWidth="1"/>
    <col min="9215" max="9430" width="9.109375" style="48"/>
    <col min="9431" max="9431" width="1.44140625" style="48" customWidth="1"/>
    <col min="9432" max="9432" width="11.5546875" style="48" customWidth="1"/>
    <col min="9433" max="9435" width="0" style="48" hidden="1" customWidth="1"/>
    <col min="9436" max="9436" width="4.6640625" style="48" customWidth="1"/>
    <col min="9437" max="9437" width="2.5546875" style="48" customWidth="1"/>
    <col min="9438" max="9438" width="4.6640625" style="48" customWidth="1"/>
    <col min="9439" max="9439" width="1" style="48" customWidth="1"/>
    <col min="9440" max="9440" width="4.6640625" style="48" customWidth="1"/>
    <col min="9441" max="9441" width="2.5546875" style="48" customWidth="1"/>
    <col min="9442" max="9442" width="4.6640625" style="48" customWidth="1"/>
    <col min="9443" max="9443" width="1" style="48" customWidth="1"/>
    <col min="9444" max="9444" width="4.6640625" style="48" customWidth="1"/>
    <col min="9445" max="9445" width="2.5546875" style="48" customWidth="1"/>
    <col min="9446" max="9446" width="4.6640625" style="48" customWidth="1"/>
    <col min="9447" max="9447" width="1" style="48" customWidth="1"/>
    <col min="9448" max="9448" width="4.6640625" style="48" customWidth="1"/>
    <col min="9449" max="9449" width="2.5546875" style="48" customWidth="1"/>
    <col min="9450" max="9450" width="4.6640625" style="48" customWidth="1"/>
    <col min="9451" max="9451" width="1.109375" style="48" customWidth="1"/>
    <col min="9452" max="9452" width="4.6640625" style="48" customWidth="1"/>
    <col min="9453" max="9453" width="2.5546875" style="48" customWidth="1"/>
    <col min="9454" max="9454" width="4.6640625" style="48" customWidth="1"/>
    <col min="9455" max="9455" width="1.109375" style="48" customWidth="1"/>
    <col min="9456" max="9456" width="4.6640625" style="48" customWidth="1"/>
    <col min="9457" max="9457" width="2.5546875" style="48" customWidth="1"/>
    <col min="9458" max="9458" width="4.6640625" style="48" customWidth="1"/>
    <col min="9459" max="9459" width="1" style="48" customWidth="1"/>
    <col min="9460" max="9460" width="4.6640625" style="48" customWidth="1"/>
    <col min="9461" max="9461" width="2.5546875" style="48" customWidth="1"/>
    <col min="9462" max="9462" width="4.6640625" style="48" customWidth="1"/>
    <col min="9463" max="9463" width="1" style="48" customWidth="1"/>
    <col min="9464" max="9464" width="4.6640625" style="48" customWidth="1"/>
    <col min="9465" max="9465" width="2.5546875" style="48" customWidth="1"/>
    <col min="9466" max="9466" width="4.6640625" style="48" customWidth="1"/>
    <col min="9467" max="9467" width="1" style="48" customWidth="1"/>
    <col min="9468" max="9468" width="4.5546875" style="48" customWidth="1"/>
    <col min="9469" max="9469" width="2.5546875" style="48" customWidth="1"/>
    <col min="9470" max="9470" width="4.88671875" style="48" customWidth="1"/>
    <col min="9471" max="9686" width="9.109375" style="48"/>
    <col min="9687" max="9687" width="1.44140625" style="48" customWidth="1"/>
    <col min="9688" max="9688" width="11.5546875" style="48" customWidth="1"/>
    <col min="9689" max="9691" width="0" style="48" hidden="1" customWidth="1"/>
    <col min="9692" max="9692" width="4.6640625" style="48" customWidth="1"/>
    <col min="9693" max="9693" width="2.5546875" style="48" customWidth="1"/>
    <col min="9694" max="9694" width="4.6640625" style="48" customWidth="1"/>
    <col min="9695" max="9695" width="1" style="48" customWidth="1"/>
    <col min="9696" max="9696" width="4.6640625" style="48" customWidth="1"/>
    <col min="9697" max="9697" width="2.5546875" style="48" customWidth="1"/>
    <col min="9698" max="9698" width="4.6640625" style="48" customWidth="1"/>
    <col min="9699" max="9699" width="1" style="48" customWidth="1"/>
    <col min="9700" max="9700" width="4.6640625" style="48" customWidth="1"/>
    <col min="9701" max="9701" width="2.5546875" style="48" customWidth="1"/>
    <col min="9702" max="9702" width="4.6640625" style="48" customWidth="1"/>
    <col min="9703" max="9703" width="1" style="48" customWidth="1"/>
    <col min="9704" max="9704" width="4.6640625" style="48" customWidth="1"/>
    <col min="9705" max="9705" width="2.5546875" style="48" customWidth="1"/>
    <col min="9706" max="9706" width="4.6640625" style="48" customWidth="1"/>
    <col min="9707" max="9707" width="1.109375" style="48" customWidth="1"/>
    <col min="9708" max="9708" width="4.6640625" style="48" customWidth="1"/>
    <col min="9709" max="9709" width="2.5546875" style="48" customWidth="1"/>
    <col min="9710" max="9710" width="4.6640625" style="48" customWidth="1"/>
    <col min="9711" max="9711" width="1.109375" style="48" customWidth="1"/>
    <col min="9712" max="9712" width="4.6640625" style="48" customWidth="1"/>
    <col min="9713" max="9713" width="2.5546875" style="48" customWidth="1"/>
    <col min="9714" max="9714" width="4.6640625" style="48" customWidth="1"/>
    <col min="9715" max="9715" width="1" style="48" customWidth="1"/>
    <col min="9716" max="9716" width="4.6640625" style="48" customWidth="1"/>
    <col min="9717" max="9717" width="2.5546875" style="48" customWidth="1"/>
    <col min="9718" max="9718" width="4.6640625" style="48" customWidth="1"/>
    <col min="9719" max="9719" width="1" style="48" customWidth="1"/>
    <col min="9720" max="9720" width="4.6640625" style="48" customWidth="1"/>
    <col min="9721" max="9721" width="2.5546875" style="48" customWidth="1"/>
    <col min="9722" max="9722" width="4.6640625" style="48" customWidth="1"/>
    <col min="9723" max="9723" width="1" style="48" customWidth="1"/>
    <col min="9724" max="9724" width="4.5546875" style="48" customWidth="1"/>
    <col min="9725" max="9725" width="2.5546875" style="48" customWidth="1"/>
    <col min="9726" max="9726" width="4.88671875" style="48" customWidth="1"/>
    <col min="9727" max="9942" width="9.109375" style="48"/>
    <col min="9943" max="9943" width="1.44140625" style="48" customWidth="1"/>
    <col min="9944" max="9944" width="11.5546875" style="48" customWidth="1"/>
    <col min="9945" max="9947" width="0" style="48" hidden="1" customWidth="1"/>
    <col min="9948" max="9948" width="4.6640625" style="48" customWidth="1"/>
    <col min="9949" max="9949" width="2.5546875" style="48" customWidth="1"/>
    <col min="9950" max="9950" width="4.6640625" style="48" customWidth="1"/>
    <col min="9951" max="9951" width="1" style="48" customWidth="1"/>
    <col min="9952" max="9952" width="4.6640625" style="48" customWidth="1"/>
    <col min="9953" max="9953" width="2.5546875" style="48" customWidth="1"/>
    <col min="9954" max="9954" width="4.6640625" style="48" customWidth="1"/>
    <col min="9955" max="9955" width="1" style="48" customWidth="1"/>
    <col min="9956" max="9956" width="4.6640625" style="48" customWidth="1"/>
    <col min="9957" max="9957" width="2.5546875" style="48" customWidth="1"/>
    <col min="9958" max="9958" width="4.6640625" style="48" customWidth="1"/>
    <col min="9959" max="9959" width="1" style="48" customWidth="1"/>
    <col min="9960" max="9960" width="4.6640625" style="48" customWidth="1"/>
    <col min="9961" max="9961" width="2.5546875" style="48" customWidth="1"/>
    <col min="9962" max="9962" width="4.6640625" style="48" customWidth="1"/>
    <col min="9963" max="9963" width="1.109375" style="48" customWidth="1"/>
    <col min="9964" max="9964" width="4.6640625" style="48" customWidth="1"/>
    <col min="9965" max="9965" width="2.5546875" style="48" customWidth="1"/>
    <col min="9966" max="9966" width="4.6640625" style="48" customWidth="1"/>
    <col min="9967" max="9967" width="1.109375" style="48" customWidth="1"/>
    <col min="9968" max="9968" width="4.6640625" style="48" customWidth="1"/>
    <col min="9969" max="9969" width="2.5546875" style="48" customWidth="1"/>
    <col min="9970" max="9970" width="4.6640625" style="48" customWidth="1"/>
    <col min="9971" max="9971" width="1" style="48" customWidth="1"/>
    <col min="9972" max="9972" width="4.6640625" style="48" customWidth="1"/>
    <col min="9973" max="9973" width="2.5546875" style="48" customWidth="1"/>
    <col min="9974" max="9974" width="4.6640625" style="48" customWidth="1"/>
    <col min="9975" max="9975" width="1" style="48" customWidth="1"/>
    <col min="9976" max="9976" width="4.6640625" style="48" customWidth="1"/>
    <col min="9977" max="9977" width="2.5546875" style="48" customWidth="1"/>
    <col min="9978" max="9978" width="4.6640625" style="48" customWidth="1"/>
    <col min="9979" max="9979" width="1" style="48" customWidth="1"/>
    <col min="9980" max="9980" width="4.5546875" style="48" customWidth="1"/>
    <col min="9981" max="9981" width="2.5546875" style="48" customWidth="1"/>
    <col min="9982" max="9982" width="4.88671875" style="48" customWidth="1"/>
    <col min="9983" max="10198" width="9.109375" style="48"/>
    <col min="10199" max="10199" width="1.44140625" style="48" customWidth="1"/>
    <col min="10200" max="10200" width="11.5546875" style="48" customWidth="1"/>
    <col min="10201" max="10203" width="0" style="48" hidden="1" customWidth="1"/>
    <col min="10204" max="10204" width="4.6640625" style="48" customWidth="1"/>
    <col min="10205" max="10205" width="2.5546875" style="48" customWidth="1"/>
    <col min="10206" max="10206" width="4.6640625" style="48" customWidth="1"/>
    <col min="10207" max="10207" width="1" style="48" customWidth="1"/>
    <col min="10208" max="10208" width="4.6640625" style="48" customWidth="1"/>
    <col min="10209" max="10209" width="2.5546875" style="48" customWidth="1"/>
    <col min="10210" max="10210" width="4.6640625" style="48" customWidth="1"/>
    <col min="10211" max="10211" width="1" style="48" customWidth="1"/>
    <col min="10212" max="10212" width="4.6640625" style="48" customWidth="1"/>
    <col min="10213" max="10213" width="2.5546875" style="48" customWidth="1"/>
    <col min="10214" max="10214" width="4.6640625" style="48" customWidth="1"/>
    <col min="10215" max="10215" width="1" style="48" customWidth="1"/>
    <col min="10216" max="10216" width="4.6640625" style="48" customWidth="1"/>
    <col min="10217" max="10217" width="2.5546875" style="48" customWidth="1"/>
    <col min="10218" max="10218" width="4.6640625" style="48" customWidth="1"/>
    <col min="10219" max="10219" width="1.109375" style="48" customWidth="1"/>
    <col min="10220" max="10220" width="4.6640625" style="48" customWidth="1"/>
    <col min="10221" max="10221" width="2.5546875" style="48" customWidth="1"/>
    <col min="10222" max="10222" width="4.6640625" style="48" customWidth="1"/>
    <col min="10223" max="10223" width="1.109375" style="48" customWidth="1"/>
    <col min="10224" max="10224" width="4.6640625" style="48" customWidth="1"/>
    <col min="10225" max="10225" width="2.5546875" style="48" customWidth="1"/>
    <col min="10226" max="10226" width="4.6640625" style="48" customWidth="1"/>
    <col min="10227" max="10227" width="1" style="48" customWidth="1"/>
    <col min="10228" max="10228" width="4.6640625" style="48" customWidth="1"/>
    <col min="10229" max="10229" width="2.5546875" style="48" customWidth="1"/>
    <col min="10230" max="10230" width="4.6640625" style="48" customWidth="1"/>
    <col min="10231" max="10231" width="1" style="48" customWidth="1"/>
    <col min="10232" max="10232" width="4.6640625" style="48" customWidth="1"/>
    <col min="10233" max="10233" width="2.5546875" style="48" customWidth="1"/>
    <col min="10234" max="10234" width="4.6640625" style="48" customWidth="1"/>
    <col min="10235" max="10235" width="1" style="48" customWidth="1"/>
    <col min="10236" max="10236" width="4.5546875" style="48" customWidth="1"/>
    <col min="10237" max="10237" width="2.5546875" style="48" customWidth="1"/>
    <col min="10238" max="10238" width="4.88671875" style="48" customWidth="1"/>
    <col min="10239" max="10454" width="9.109375" style="48"/>
    <col min="10455" max="10455" width="1.44140625" style="48" customWidth="1"/>
    <col min="10456" max="10456" width="11.5546875" style="48" customWidth="1"/>
    <col min="10457" max="10459" width="0" style="48" hidden="1" customWidth="1"/>
    <col min="10460" max="10460" width="4.6640625" style="48" customWidth="1"/>
    <col min="10461" max="10461" width="2.5546875" style="48" customWidth="1"/>
    <col min="10462" max="10462" width="4.6640625" style="48" customWidth="1"/>
    <col min="10463" max="10463" width="1" style="48" customWidth="1"/>
    <col min="10464" max="10464" width="4.6640625" style="48" customWidth="1"/>
    <col min="10465" max="10465" width="2.5546875" style="48" customWidth="1"/>
    <col min="10466" max="10466" width="4.6640625" style="48" customWidth="1"/>
    <col min="10467" max="10467" width="1" style="48" customWidth="1"/>
    <col min="10468" max="10468" width="4.6640625" style="48" customWidth="1"/>
    <col min="10469" max="10469" width="2.5546875" style="48" customWidth="1"/>
    <col min="10470" max="10470" width="4.6640625" style="48" customWidth="1"/>
    <col min="10471" max="10471" width="1" style="48" customWidth="1"/>
    <col min="10472" max="10472" width="4.6640625" style="48" customWidth="1"/>
    <col min="10473" max="10473" width="2.5546875" style="48" customWidth="1"/>
    <col min="10474" max="10474" width="4.6640625" style="48" customWidth="1"/>
    <col min="10475" max="10475" width="1.109375" style="48" customWidth="1"/>
    <col min="10476" max="10476" width="4.6640625" style="48" customWidth="1"/>
    <col min="10477" max="10477" width="2.5546875" style="48" customWidth="1"/>
    <col min="10478" max="10478" width="4.6640625" style="48" customWidth="1"/>
    <col min="10479" max="10479" width="1.109375" style="48" customWidth="1"/>
    <col min="10480" max="10480" width="4.6640625" style="48" customWidth="1"/>
    <col min="10481" max="10481" width="2.5546875" style="48" customWidth="1"/>
    <col min="10482" max="10482" width="4.6640625" style="48" customWidth="1"/>
    <col min="10483" max="10483" width="1" style="48" customWidth="1"/>
    <col min="10484" max="10484" width="4.6640625" style="48" customWidth="1"/>
    <col min="10485" max="10485" width="2.5546875" style="48" customWidth="1"/>
    <col min="10486" max="10486" width="4.6640625" style="48" customWidth="1"/>
    <col min="10487" max="10487" width="1" style="48" customWidth="1"/>
    <col min="10488" max="10488" width="4.6640625" style="48" customWidth="1"/>
    <col min="10489" max="10489" width="2.5546875" style="48" customWidth="1"/>
    <col min="10490" max="10490" width="4.6640625" style="48" customWidth="1"/>
    <col min="10491" max="10491" width="1" style="48" customWidth="1"/>
    <col min="10492" max="10492" width="4.5546875" style="48" customWidth="1"/>
    <col min="10493" max="10493" width="2.5546875" style="48" customWidth="1"/>
    <col min="10494" max="10494" width="4.88671875" style="48" customWidth="1"/>
    <col min="10495" max="10710" width="9.109375" style="48"/>
    <col min="10711" max="10711" width="1.44140625" style="48" customWidth="1"/>
    <col min="10712" max="10712" width="11.5546875" style="48" customWidth="1"/>
    <col min="10713" max="10715" width="0" style="48" hidden="1" customWidth="1"/>
    <col min="10716" max="10716" width="4.6640625" style="48" customWidth="1"/>
    <col min="10717" max="10717" width="2.5546875" style="48" customWidth="1"/>
    <col min="10718" max="10718" width="4.6640625" style="48" customWidth="1"/>
    <col min="10719" max="10719" width="1" style="48" customWidth="1"/>
    <col min="10720" max="10720" width="4.6640625" style="48" customWidth="1"/>
    <col min="10721" max="10721" width="2.5546875" style="48" customWidth="1"/>
    <col min="10722" max="10722" width="4.6640625" style="48" customWidth="1"/>
    <col min="10723" max="10723" width="1" style="48" customWidth="1"/>
    <col min="10724" max="10724" width="4.6640625" style="48" customWidth="1"/>
    <col min="10725" max="10725" width="2.5546875" style="48" customWidth="1"/>
    <col min="10726" max="10726" width="4.6640625" style="48" customWidth="1"/>
    <col min="10727" max="10727" width="1" style="48" customWidth="1"/>
    <col min="10728" max="10728" width="4.6640625" style="48" customWidth="1"/>
    <col min="10729" max="10729" width="2.5546875" style="48" customWidth="1"/>
    <col min="10730" max="10730" width="4.6640625" style="48" customWidth="1"/>
    <col min="10731" max="10731" width="1.109375" style="48" customWidth="1"/>
    <col min="10732" max="10732" width="4.6640625" style="48" customWidth="1"/>
    <col min="10733" max="10733" width="2.5546875" style="48" customWidth="1"/>
    <col min="10734" max="10734" width="4.6640625" style="48" customWidth="1"/>
    <col min="10735" max="10735" width="1.109375" style="48" customWidth="1"/>
    <col min="10736" max="10736" width="4.6640625" style="48" customWidth="1"/>
    <col min="10737" max="10737" width="2.5546875" style="48" customWidth="1"/>
    <col min="10738" max="10738" width="4.6640625" style="48" customWidth="1"/>
    <col min="10739" max="10739" width="1" style="48" customWidth="1"/>
    <col min="10740" max="10740" width="4.6640625" style="48" customWidth="1"/>
    <col min="10741" max="10741" width="2.5546875" style="48" customWidth="1"/>
    <col min="10742" max="10742" width="4.6640625" style="48" customWidth="1"/>
    <col min="10743" max="10743" width="1" style="48" customWidth="1"/>
    <col min="10744" max="10744" width="4.6640625" style="48" customWidth="1"/>
    <col min="10745" max="10745" width="2.5546875" style="48" customWidth="1"/>
    <col min="10746" max="10746" width="4.6640625" style="48" customWidth="1"/>
    <col min="10747" max="10747" width="1" style="48" customWidth="1"/>
    <col min="10748" max="10748" width="4.5546875" style="48" customWidth="1"/>
    <col min="10749" max="10749" width="2.5546875" style="48" customWidth="1"/>
    <col min="10750" max="10750" width="4.88671875" style="48" customWidth="1"/>
    <col min="10751" max="10966" width="9.109375" style="48"/>
    <col min="10967" max="10967" width="1.44140625" style="48" customWidth="1"/>
    <col min="10968" max="10968" width="11.5546875" style="48" customWidth="1"/>
    <col min="10969" max="10971" width="0" style="48" hidden="1" customWidth="1"/>
    <col min="10972" max="10972" width="4.6640625" style="48" customWidth="1"/>
    <col min="10973" max="10973" width="2.5546875" style="48" customWidth="1"/>
    <col min="10974" max="10974" width="4.6640625" style="48" customWidth="1"/>
    <col min="10975" max="10975" width="1" style="48" customWidth="1"/>
    <col min="10976" max="10976" width="4.6640625" style="48" customWidth="1"/>
    <col min="10977" max="10977" width="2.5546875" style="48" customWidth="1"/>
    <col min="10978" max="10978" width="4.6640625" style="48" customWidth="1"/>
    <col min="10979" max="10979" width="1" style="48" customWidth="1"/>
    <col min="10980" max="10980" width="4.6640625" style="48" customWidth="1"/>
    <col min="10981" max="10981" width="2.5546875" style="48" customWidth="1"/>
    <col min="10982" max="10982" width="4.6640625" style="48" customWidth="1"/>
    <col min="10983" max="10983" width="1" style="48" customWidth="1"/>
    <col min="10984" max="10984" width="4.6640625" style="48" customWidth="1"/>
    <col min="10985" max="10985" width="2.5546875" style="48" customWidth="1"/>
    <col min="10986" max="10986" width="4.6640625" style="48" customWidth="1"/>
    <col min="10987" max="10987" width="1.109375" style="48" customWidth="1"/>
    <col min="10988" max="10988" width="4.6640625" style="48" customWidth="1"/>
    <col min="10989" max="10989" width="2.5546875" style="48" customWidth="1"/>
    <col min="10990" max="10990" width="4.6640625" style="48" customWidth="1"/>
    <col min="10991" max="10991" width="1.109375" style="48" customWidth="1"/>
    <col min="10992" max="10992" width="4.6640625" style="48" customWidth="1"/>
    <col min="10993" max="10993" width="2.5546875" style="48" customWidth="1"/>
    <col min="10994" max="10994" width="4.6640625" style="48" customWidth="1"/>
    <col min="10995" max="10995" width="1" style="48" customWidth="1"/>
    <col min="10996" max="10996" width="4.6640625" style="48" customWidth="1"/>
    <col min="10997" max="10997" width="2.5546875" style="48" customWidth="1"/>
    <col min="10998" max="10998" width="4.6640625" style="48" customWidth="1"/>
    <col min="10999" max="10999" width="1" style="48" customWidth="1"/>
    <col min="11000" max="11000" width="4.6640625" style="48" customWidth="1"/>
    <col min="11001" max="11001" width="2.5546875" style="48" customWidth="1"/>
    <col min="11002" max="11002" width="4.6640625" style="48" customWidth="1"/>
    <col min="11003" max="11003" width="1" style="48" customWidth="1"/>
    <col min="11004" max="11004" width="4.5546875" style="48" customWidth="1"/>
    <col min="11005" max="11005" width="2.5546875" style="48" customWidth="1"/>
    <col min="11006" max="11006" width="4.88671875" style="48" customWidth="1"/>
    <col min="11007" max="11222" width="9.109375" style="48"/>
    <col min="11223" max="11223" width="1.44140625" style="48" customWidth="1"/>
    <col min="11224" max="11224" width="11.5546875" style="48" customWidth="1"/>
    <col min="11225" max="11227" width="0" style="48" hidden="1" customWidth="1"/>
    <col min="11228" max="11228" width="4.6640625" style="48" customWidth="1"/>
    <col min="11229" max="11229" width="2.5546875" style="48" customWidth="1"/>
    <col min="11230" max="11230" width="4.6640625" style="48" customWidth="1"/>
    <col min="11231" max="11231" width="1" style="48" customWidth="1"/>
    <col min="11232" max="11232" width="4.6640625" style="48" customWidth="1"/>
    <col min="11233" max="11233" width="2.5546875" style="48" customWidth="1"/>
    <col min="11234" max="11234" width="4.6640625" style="48" customWidth="1"/>
    <col min="11235" max="11235" width="1" style="48" customWidth="1"/>
    <col min="11236" max="11236" width="4.6640625" style="48" customWidth="1"/>
    <col min="11237" max="11237" width="2.5546875" style="48" customWidth="1"/>
    <col min="11238" max="11238" width="4.6640625" style="48" customWidth="1"/>
    <col min="11239" max="11239" width="1" style="48" customWidth="1"/>
    <col min="11240" max="11240" width="4.6640625" style="48" customWidth="1"/>
    <col min="11241" max="11241" width="2.5546875" style="48" customWidth="1"/>
    <col min="11242" max="11242" width="4.6640625" style="48" customWidth="1"/>
    <col min="11243" max="11243" width="1.109375" style="48" customWidth="1"/>
    <col min="11244" max="11244" width="4.6640625" style="48" customWidth="1"/>
    <col min="11245" max="11245" width="2.5546875" style="48" customWidth="1"/>
    <col min="11246" max="11246" width="4.6640625" style="48" customWidth="1"/>
    <col min="11247" max="11247" width="1.109375" style="48" customWidth="1"/>
    <col min="11248" max="11248" width="4.6640625" style="48" customWidth="1"/>
    <col min="11249" max="11249" width="2.5546875" style="48" customWidth="1"/>
    <col min="11250" max="11250" width="4.6640625" style="48" customWidth="1"/>
    <col min="11251" max="11251" width="1" style="48" customWidth="1"/>
    <col min="11252" max="11252" width="4.6640625" style="48" customWidth="1"/>
    <col min="11253" max="11253" width="2.5546875" style="48" customWidth="1"/>
    <col min="11254" max="11254" width="4.6640625" style="48" customWidth="1"/>
    <col min="11255" max="11255" width="1" style="48" customWidth="1"/>
    <col min="11256" max="11256" width="4.6640625" style="48" customWidth="1"/>
    <col min="11257" max="11257" width="2.5546875" style="48" customWidth="1"/>
    <col min="11258" max="11258" width="4.6640625" style="48" customWidth="1"/>
    <col min="11259" max="11259" width="1" style="48" customWidth="1"/>
    <col min="11260" max="11260" width="4.5546875" style="48" customWidth="1"/>
    <col min="11261" max="11261" width="2.5546875" style="48" customWidth="1"/>
    <col min="11262" max="11262" width="4.88671875" style="48" customWidth="1"/>
    <col min="11263" max="11478" width="9.109375" style="48"/>
    <col min="11479" max="11479" width="1.44140625" style="48" customWidth="1"/>
    <col min="11480" max="11480" width="11.5546875" style="48" customWidth="1"/>
    <col min="11481" max="11483" width="0" style="48" hidden="1" customWidth="1"/>
    <col min="11484" max="11484" width="4.6640625" style="48" customWidth="1"/>
    <col min="11485" max="11485" width="2.5546875" style="48" customWidth="1"/>
    <col min="11486" max="11486" width="4.6640625" style="48" customWidth="1"/>
    <col min="11487" max="11487" width="1" style="48" customWidth="1"/>
    <col min="11488" max="11488" width="4.6640625" style="48" customWidth="1"/>
    <col min="11489" max="11489" width="2.5546875" style="48" customWidth="1"/>
    <col min="11490" max="11490" width="4.6640625" style="48" customWidth="1"/>
    <col min="11491" max="11491" width="1" style="48" customWidth="1"/>
    <col min="11492" max="11492" width="4.6640625" style="48" customWidth="1"/>
    <col min="11493" max="11493" width="2.5546875" style="48" customWidth="1"/>
    <col min="11494" max="11494" width="4.6640625" style="48" customWidth="1"/>
    <col min="11495" max="11495" width="1" style="48" customWidth="1"/>
    <col min="11496" max="11496" width="4.6640625" style="48" customWidth="1"/>
    <col min="11497" max="11497" width="2.5546875" style="48" customWidth="1"/>
    <col min="11498" max="11498" width="4.6640625" style="48" customWidth="1"/>
    <col min="11499" max="11499" width="1.109375" style="48" customWidth="1"/>
    <col min="11500" max="11500" width="4.6640625" style="48" customWidth="1"/>
    <col min="11501" max="11501" width="2.5546875" style="48" customWidth="1"/>
    <col min="11502" max="11502" width="4.6640625" style="48" customWidth="1"/>
    <col min="11503" max="11503" width="1.109375" style="48" customWidth="1"/>
    <col min="11504" max="11504" width="4.6640625" style="48" customWidth="1"/>
    <col min="11505" max="11505" width="2.5546875" style="48" customWidth="1"/>
    <col min="11506" max="11506" width="4.6640625" style="48" customWidth="1"/>
    <col min="11507" max="11507" width="1" style="48" customWidth="1"/>
    <col min="11508" max="11508" width="4.6640625" style="48" customWidth="1"/>
    <col min="11509" max="11509" width="2.5546875" style="48" customWidth="1"/>
    <col min="11510" max="11510" width="4.6640625" style="48" customWidth="1"/>
    <col min="11511" max="11511" width="1" style="48" customWidth="1"/>
    <col min="11512" max="11512" width="4.6640625" style="48" customWidth="1"/>
    <col min="11513" max="11513" width="2.5546875" style="48" customWidth="1"/>
    <col min="11514" max="11514" width="4.6640625" style="48" customWidth="1"/>
    <col min="11515" max="11515" width="1" style="48" customWidth="1"/>
    <col min="11516" max="11516" width="4.5546875" style="48" customWidth="1"/>
    <col min="11517" max="11517" width="2.5546875" style="48" customWidth="1"/>
    <col min="11518" max="11518" width="4.88671875" style="48" customWidth="1"/>
    <col min="11519" max="11734" width="9.109375" style="48"/>
    <col min="11735" max="11735" width="1.44140625" style="48" customWidth="1"/>
    <col min="11736" max="11736" width="11.5546875" style="48" customWidth="1"/>
    <col min="11737" max="11739" width="0" style="48" hidden="1" customWidth="1"/>
    <col min="11740" max="11740" width="4.6640625" style="48" customWidth="1"/>
    <col min="11741" max="11741" width="2.5546875" style="48" customWidth="1"/>
    <col min="11742" max="11742" width="4.6640625" style="48" customWidth="1"/>
    <col min="11743" max="11743" width="1" style="48" customWidth="1"/>
    <col min="11744" max="11744" width="4.6640625" style="48" customWidth="1"/>
    <col min="11745" max="11745" width="2.5546875" style="48" customWidth="1"/>
    <col min="11746" max="11746" width="4.6640625" style="48" customWidth="1"/>
    <col min="11747" max="11747" width="1" style="48" customWidth="1"/>
    <col min="11748" max="11748" width="4.6640625" style="48" customWidth="1"/>
    <col min="11749" max="11749" width="2.5546875" style="48" customWidth="1"/>
    <col min="11750" max="11750" width="4.6640625" style="48" customWidth="1"/>
    <col min="11751" max="11751" width="1" style="48" customWidth="1"/>
    <col min="11752" max="11752" width="4.6640625" style="48" customWidth="1"/>
    <col min="11753" max="11753" width="2.5546875" style="48" customWidth="1"/>
    <col min="11754" max="11754" width="4.6640625" style="48" customWidth="1"/>
    <col min="11755" max="11755" width="1.109375" style="48" customWidth="1"/>
    <col min="11756" max="11756" width="4.6640625" style="48" customWidth="1"/>
    <col min="11757" max="11757" width="2.5546875" style="48" customWidth="1"/>
    <col min="11758" max="11758" width="4.6640625" style="48" customWidth="1"/>
    <col min="11759" max="11759" width="1.109375" style="48" customWidth="1"/>
    <col min="11760" max="11760" width="4.6640625" style="48" customWidth="1"/>
    <col min="11761" max="11761" width="2.5546875" style="48" customWidth="1"/>
    <col min="11762" max="11762" width="4.6640625" style="48" customWidth="1"/>
    <col min="11763" max="11763" width="1" style="48" customWidth="1"/>
    <col min="11764" max="11764" width="4.6640625" style="48" customWidth="1"/>
    <col min="11765" max="11765" width="2.5546875" style="48" customWidth="1"/>
    <col min="11766" max="11766" width="4.6640625" style="48" customWidth="1"/>
    <col min="11767" max="11767" width="1" style="48" customWidth="1"/>
    <col min="11768" max="11768" width="4.6640625" style="48" customWidth="1"/>
    <col min="11769" max="11769" width="2.5546875" style="48" customWidth="1"/>
    <col min="11770" max="11770" width="4.6640625" style="48" customWidth="1"/>
    <col min="11771" max="11771" width="1" style="48" customWidth="1"/>
    <col min="11772" max="11772" width="4.5546875" style="48" customWidth="1"/>
    <col min="11773" max="11773" width="2.5546875" style="48" customWidth="1"/>
    <col min="11774" max="11774" width="4.88671875" style="48" customWidth="1"/>
    <col min="11775" max="11990" width="9.109375" style="48"/>
    <col min="11991" max="11991" width="1.44140625" style="48" customWidth="1"/>
    <col min="11992" max="11992" width="11.5546875" style="48" customWidth="1"/>
    <col min="11993" max="11995" width="0" style="48" hidden="1" customWidth="1"/>
    <col min="11996" max="11996" width="4.6640625" style="48" customWidth="1"/>
    <col min="11997" max="11997" width="2.5546875" style="48" customWidth="1"/>
    <col min="11998" max="11998" width="4.6640625" style="48" customWidth="1"/>
    <col min="11999" max="11999" width="1" style="48" customWidth="1"/>
    <col min="12000" max="12000" width="4.6640625" style="48" customWidth="1"/>
    <col min="12001" max="12001" width="2.5546875" style="48" customWidth="1"/>
    <col min="12002" max="12002" width="4.6640625" style="48" customWidth="1"/>
    <col min="12003" max="12003" width="1" style="48" customWidth="1"/>
    <col min="12004" max="12004" width="4.6640625" style="48" customWidth="1"/>
    <col min="12005" max="12005" width="2.5546875" style="48" customWidth="1"/>
    <col min="12006" max="12006" width="4.6640625" style="48" customWidth="1"/>
    <col min="12007" max="12007" width="1" style="48" customWidth="1"/>
    <col min="12008" max="12008" width="4.6640625" style="48" customWidth="1"/>
    <col min="12009" max="12009" width="2.5546875" style="48" customWidth="1"/>
    <col min="12010" max="12010" width="4.6640625" style="48" customWidth="1"/>
    <col min="12011" max="12011" width="1.109375" style="48" customWidth="1"/>
    <col min="12012" max="12012" width="4.6640625" style="48" customWidth="1"/>
    <col min="12013" max="12013" width="2.5546875" style="48" customWidth="1"/>
    <col min="12014" max="12014" width="4.6640625" style="48" customWidth="1"/>
    <col min="12015" max="12015" width="1.109375" style="48" customWidth="1"/>
    <col min="12016" max="12016" width="4.6640625" style="48" customWidth="1"/>
    <col min="12017" max="12017" width="2.5546875" style="48" customWidth="1"/>
    <col min="12018" max="12018" width="4.6640625" style="48" customWidth="1"/>
    <col min="12019" max="12019" width="1" style="48" customWidth="1"/>
    <col min="12020" max="12020" width="4.6640625" style="48" customWidth="1"/>
    <col min="12021" max="12021" width="2.5546875" style="48" customWidth="1"/>
    <col min="12022" max="12022" width="4.6640625" style="48" customWidth="1"/>
    <col min="12023" max="12023" width="1" style="48" customWidth="1"/>
    <col min="12024" max="12024" width="4.6640625" style="48" customWidth="1"/>
    <col min="12025" max="12025" width="2.5546875" style="48" customWidth="1"/>
    <col min="12026" max="12026" width="4.6640625" style="48" customWidth="1"/>
    <col min="12027" max="12027" width="1" style="48" customWidth="1"/>
    <col min="12028" max="12028" width="4.5546875" style="48" customWidth="1"/>
    <col min="12029" max="12029" width="2.5546875" style="48" customWidth="1"/>
    <col min="12030" max="12030" width="4.88671875" style="48" customWidth="1"/>
    <col min="12031" max="12246" width="9.109375" style="48"/>
    <col min="12247" max="12247" width="1.44140625" style="48" customWidth="1"/>
    <col min="12248" max="12248" width="11.5546875" style="48" customWidth="1"/>
    <col min="12249" max="12251" width="0" style="48" hidden="1" customWidth="1"/>
    <col min="12252" max="12252" width="4.6640625" style="48" customWidth="1"/>
    <col min="12253" max="12253" width="2.5546875" style="48" customWidth="1"/>
    <col min="12254" max="12254" width="4.6640625" style="48" customWidth="1"/>
    <col min="12255" max="12255" width="1" style="48" customWidth="1"/>
    <col min="12256" max="12256" width="4.6640625" style="48" customWidth="1"/>
    <col min="12257" max="12257" width="2.5546875" style="48" customWidth="1"/>
    <col min="12258" max="12258" width="4.6640625" style="48" customWidth="1"/>
    <col min="12259" max="12259" width="1" style="48" customWidth="1"/>
    <col min="12260" max="12260" width="4.6640625" style="48" customWidth="1"/>
    <col min="12261" max="12261" width="2.5546875" style="48" customWidth="1"/>
    <col min="12262" max="12262" width="4.6640625" style="48" customWidth="1"/>
    <col min="12263" max="12263" width="1" style="48" customWidth="1"/>
    <col min="12264" max="12264" width="4.6640625" style="48" customWidth="1"/>
    <col min="12265" max="12265" width="2.5546875" style="48" customWidth="1"/>
    <col min="12266" max="12266" width="4.6640625" style="48" customWidth="1"/>
    <col min="12267" max="12267" width="1.109375" style="48" customWidth="1"/>
    <col min="12268" max="12268" width="4.6640625" style="48" customWidth="1"/>
    <col min="12269" max="12269" width="2.5546875" style="48" customWidth="1"/>
    <col min="12270" max="12270" width="4.6640625" style="48" customWidth="1"/>
    <col min="12271" max="12271" width="1.109375" style="48" customWidth="1"/>
    <col min="12272" max="12272" width="4.6640625" style="48" customWidth="1"/>
    <col min="12273" max="12273" width="2.5546875" style="48" customWidth="1"/>
    <col min="12274" max="12274" width="4.6640625" style="48" customWidth="1"/>
    <col min="12275" max="12275" width="1" style="48" customWidth="1"/>
    <col min="12276" max="12276" width="4.6640625" style="48" customWidth="1"/>
    <col min="12277" max="12277" width="2.5546875" style="48" customWidth="1"/>
    <col min="12278" max="12278" width="4.6640625" style="48" customWidth="1"/>
    <col min="12279" max="12279" width="1" style="48" customWidth="1"/>
    <col min="12280" max="12280" width="4.6640625" style="48" customWidth="1"/>
    <col min="12281" max="12281" width="2.5546875" style="48" customWidth="1"/>
    <col min="12282" max="12282" width="4.6640625" style="48" customWidth="1"/>
    <col min="12283" max="12283" width="1" style="48" customWidth="1"/>
    <col min="12284" max="12284" width="4.5546875" style="48" customWidth="1"/>
    <col min="12285" max="12285" width="2.5546875" style="48" customWidth="1"/>
    <col min="12286" max="12286" width="4.88671875" style="48" customWidth="1"/>
    <col min="12287" max="12502" width="9.109375" style="48"/>
    <col min="12503" max="12503" width="1.44140625" style="48" customWidth="1"/>
    <col min="12504" max="12504" width="11.5546875" style="48" customWidth="1"/>
    <col min="12505" max="12507" width="0" style="48" hidden="1" customWidth="1"/>
    <col min="12508" max="12508" width="4.6640625" style="48" customWidth="1"/>
    <col min="12509" max="12509" width="2.5546875" style="48" customWidth="1"/>
    <col min="12510" max="12510" width="4.6640625" style="48" customWidth="1"/>
    <col min="12511" max="12511" width="1" style="48" customWidth="1"/>
    <col min="12512" max="12512" width="4.6640625" style="48" customWidth="1"/>
    <col min="12513" max="12513" width="2.5546875" style="48" customWidth="1"/>
    <col min="12514" max="12514" width="4.6640625" style="48" customWidth="1"/>
    <col min="12515" max="12515" width="1" style="48" customWidth="1"/>
    <col min="12516" max="12516" width="4.6640625" style="48" customWidth="1"/>
    <col min="12517" max="12517" width="2.5546875" style="48" customWidth="1"/>
    <col min="12518" max="12518" width="4.6640625" style="48" customWidth="1"/>
    <col min="12519" max="12519" width="1" style="48" customWidth="1"/>
    <col min="12520" max="12520" width="4.6640625" style="48" customWidth="1"/>
    <col min="12521" max="12521" width="2.5546875" style="48" customWidth="1"/>
    <col min="12522" max="12522" width="4.6640625" style="48" customWidth="1"/>
    <col min="12523" max="12523" width="1.109375" style="48" customWidth="1"/>
    <col min="12524" max="12524" width="4.6640625" style="48" customWidth="1"/>
    <col min="12525" max="12525" width="2.5546875" style="48" customWidth="1"/>
    <col min="12526" max="12526" width="4.6640625" style="48" customWidth="1"/>
    <col min="12527" max="12527" width="1.109375" style="48" customWidth="1"/>
    <col min="12528" max="12528" width="4.6640625" style="48" customWidth="1"/>
    <col min="12529" max="12529" width="2.5546875" style="48" customWidth="1"/>
    <col min="12530" max="12530" width="4.6640625" style="48" customWidth="1"/>
    <col min="12531" max="12531" width="1" style="48" customWidth="1"/>
    <col min="12532" max="12532" width="4.6640625" style="48" customWidth="1"/>
    <col min="12533" max="12533" width="2.5546875" style="48" customWidth="1"/>
    <col min="12534" max="12534" width="4.6640625" style="48" customWidth="1"/>
    <col min="12535" max="12535" width="1" style="48" customWidth="1"/>
    <col min="12536" max="12536" width="4.6640625" style="48" customWidth="1"/>
    <col min="12537" max="12537" width="2.5546875" style="48" customWidth="1"/>
    <col min="12538" max="12538" width="4.6640625" style="48" customWidth="1"/>
    <col min="12539" max="12539" width="1" style="48" customWidth="1"/>
    <col min="12540" max="12540" width="4.5546875" style="48" customWidth="1"/>
    <col min="12541" max="12541" width="2.5546875" style="48" customWidth="1"/>
    <col min="12542" max="12542" width="4.88671875" style="48" customWidth="1"/>
    <col min="12543" max="12758" width="9.109375" style="48"/>
    <col min="12759" max="12759" width="1.44140625" style="48" customWidth="1"/>
    <col min="12760" max="12760" width="11.5546875" style="48" customWidth="1"/>
    <col min="12761" max="12763" width="0" style="48" hidden="1" customWidth="1"/>
    <col min="12764" max="12764" width="4.6640625" style="48" customWidth="1"/>
    <col min="12765" max="12765" width="2.5546875" style="48" customWidth="1"/>
    <col min="12766" max="12766" width="4.6640625" style="48" customWidth="1"/>
    <col min="12767" max="12767" width="1" style="48" customWidth="1"/>
    <col min="12768" max="12768" width="4.6640625" style="48" customWidth="1"/>
    <col min="12769" max="12769" width="2.5546875" style="48" customWidth="1"/>
    <col min="12770" max="12770" width="4.6640625" style="48" customWidth="1"/>
    <col min="12771" max="12771" width="1" style="48" customWidth="1"/>
    <col min="12772" max="12772" width="4.6640625" style="48" customWidth="1"/>
    <col min="12773" max="12773" width="2.5546875" style="48" customWidth="1"/>
    <col min="12774" max="12774" width="4.6640625" style="48" customWidth="1"/>
    <col min="12775" max="12775" width="1" style="48" customWidth="1"/>
    <col min="12776" max="12776" width="4.6640625" style="48" customWidth="1"/>
    <col min="12777" max="12777" width="2.5546875" style="48" customWidth="1"/>
    <col min="12778" max="12778" width="4.6640625" style="48" customWidth="1"/>
    <col min="12779" max="12779" width="1.109375" style="48" customWidth="1"/>
    <col min="12780" max="12780" width="4.6640625" style="48" customWidth="1"/>
    <col min="12781" max="12781" width="2.5546875" style="48" customWidth="1"/>
    <col min="12782" max="12782" width="4.6640625" style="48" customWidth="1"/>
    <col min="12783" max="12783" width="1.109375" style="48" customWidth="1"/>
    <col min="12784" max="12784" width="4.6640625" style="48" customWidth="1"/>
    <col min="12785" max="12785" width="2.5546875" style="48" customWidth="1"/>
    <col min="12786" max="12786" width="4.6640625" style="48" customWidth="1"/>
    <col min="12787" max="12787" width="1" style="48" customWidth="1"/>
    <col min="12788" max="12788" width="4.6640625" style="48" customWidth="1"/>
    <col min="12789" max="12789" width="2.5546875" style="48" customWidth="1"/>
    <col min="12790" max="12790" width="4.6640625" style="48" customWidth="1"/>
    <col min="12791" max="12791" width="1" style="48" customWidth="1"/>
    <col min="12792" max="12792" width="4.6640625" style="48" customWidth="1"/>
    <col min="12793" max="12793" width="2.5546875" style="48" customWidth="1"/>
    <col min="12794" max="12794" width="4.6640625" style="48" customWidth="1"/>
    <col min="12795" max="12795" width="1" style="48" customWidth="1"/>
    <col min="12796" max="12796" width="4.5546875" style="48" customWidth="1"/>
    <col min="12797" max="12797" width="2.5546875" style="48" customWidth="1"/>
    <col min="12798" max="12798" width="4.88671875" style="48" customWidth="1"/>
    <col min="12799" max="13014" width="9.109375" style="48"/>
    <col min="13015" max="13015" width="1.44140625" style="48" customWidth="1"/>
    <col min="13016" max="13016" width="11.5546875" style="48" customWidth="1"/>
    <col min="13017" max="13019" width="0" style="48" hidden="1" customWidth="1"/>
    <col min="13020" max="13020" width="4.6640625" style="48" customWidth="1"/>
    <col min="13021" max="13021" width="2.5546875" style="48" customWidth="1"/>
    <col min="13022" max="13022" width="4.6640625" style="48" customWidth="1"/>
    <col min="13023" max="13023" width="1" style="48" customWidth="1"/>
    <col min="13024" max="13024" width="4.6640625" style="48" customWidth="1"/>
    <col min="13025" max="13025" width="2.5546875" style="48" customWidth="1"/>
    <col min="13026" max="13026" width="4.6640625" style="48" customWidth="1"/>
    <col min="13027" max="13027" width="1" style="48" customWidth="1"/>
    <col min="13028" max="13028" width="4.6640625" style="48" customWidth="1"/>
    <col min="13029" max="13029" width="2.5546875" style="48" customWidth="1"/>
    <col min="13030" max="13030" width="4.6640625" style="48" customWidth="1"/>
    <col min="13031" max="13031" width="1" style="48" customWidth="1"/>
    <col min="13032" max="13032" width="4.6640625" style="48" customWidth="1"/>
    <col min="13033" max="13033" width="2.5546875" style="48" customWidth="1"/>
    <col min="13034" max="13034" width="4.6640625" style="48" customWidth="1"/>
    <col min="13035" max="13035" width="1.109375" style="48" customWidth="1"/>
    <col min="13036" max="13036" width="4.6640625" style="48" customWidth="1"/>
    <col min="13037" max="13037" width="2.5546875" style="48" customWidth="1"/>
    <col min="13038" max="13038" width="4.6640625" style="48" customWidth="1"/>
    <col min="13039" max="13039" width="1.109375" style="48" customWidth="1"/>
    <col min="13040" max="13040" width="4.6640625" style="48" customWidth="1"/>
    <col min="13041" max="13041" width="2.5546875" style="48" customWidth="1"/>
    <col min="13042" max="13042" width="4.6640625" style="48" customWidth="1"/>
    <col min="13043" max="13043" width="1" style="48" customWidth="1"/>
    <col min="13044" max="13044" width="4.6640625" style="48" customWidth="1"/>
    <col min="13045" max="13045" width="2.5546875" style="48" customWidth="1"/>
    <col min="13046" max="13046" width="4.6640625" style="48" customWidth="1"/>
    <col min="13047" max="13047" width="1" style="48" customWidth="1"/>
    <col min="13048" max="13048" width="4.6640625" style="48" customWidth="1"/>
    <col min="13049" max="13049" width="2.5546875" style="48" customWidth="1"/>
    <col min="13050" max="13050" width="4.6640625" style="48" customWidth="1"/>
    <col min="13051" max="13051" width="1" style="48" customWidth="1"/>
    <col min="13052" max="13052" width="4.5546875" style="48" customWidth="1"/>
    <col min="13053" max="13053" width="2.5546875" style="48" customWidth="1"/>
    <col min="13054" max="13054" width="4.88671875" style="48" customWidth="1"/>
    <col min="13055" max="13270" width="9.109375" style="48"/>
    <col min="13271" max="13271" width="1.44140625" style="48" customWidth="1"/>
    <col min="13272" max="13272" width="11.5546875" style="48" customWidth="1"/>
    <col min="13273" max="13275" width="0" style="48" hidden="1" customWidth="1"/>
    <col min="13276" max="13276" width="4.6640625" style="48" customWidth="1"/>
    <col min="13277" max="13277" width="2.5546875" style="48" customWidth="1"/>
    <col min="13278" max="13278" width="4.6640625" style="48" customWidth="1"/>
    <col min="13279" max="13279" width="1" style="48" customWidth="1"/>
    <col min="13280" max="13280" width="4.6640625" style="48" customWidth="1"/>
    <col min="13281" max="13281" width="2.5546875" style="48" customWidth="1"/>
    <col min="13282" max="13282" width="4.6640625" style="48" customWidth="1"/>
    <col min="13283" max="13283" width="1" style="48" customWidth="1"/>
    <col min="13284" max="13284" width="4.6640625" style="48" customWidth="1"/>
    <col min="13285" max="13285" width="2.5546875" style="48" customWidth="1"/>
    <col min="13286" max="13286" width="4.6640625" style="48" customWidth="1"/>
    <col min="13287" max="13287" width="1" style="48" customWidth="1"/>
    <col min="13288" max="13288" width="4.6640625" style="48" customWidth="1"/>
    <col min="13289" max="13289" width="2.5546875" style="48" customWidth="1"/>
    <col min="13290" max="13290" width="4.6640625" style="48" customWidth="1"/>
    <col min="13291" max="13291" width="1.109375" style="48" customWidth="1"/>
    <col min="13292" max="13292" width="4.6640625" style="48" customWidth="1"/>
    <col min="13293" max="13293" width="2.5546875" style="48" customWidth="1"/>
    <col min="13294" max="13294" width="4.6640625" style="48" customWidth="1"/>
    <col min="13295" max="13295" width="1.109375" style="48" customWidth="1"/>
    <col min="13296" max="13296" width="4.6640625" style="48" customWidth="1"/>
    <col min="13297" max="13297" width="2.5546875" style="48" customWidth="1"/>
    <col min="13298" max="13298" width="4.6640625" style="48" customWidth="1"/>
    <col min="13299" max="13299" width="1" style="48" customWidth="1"/>
    <col min="13300" max="13300" width="4.6640625" style="48" customWidth="1"/>
    <col min="13301" max="13301" width="2.5546875" style="48" customWidth="1"/>
    <col min="13302" max="13302" width="4.6640625" style="48" customWidth="1"/>
    <col min="13303" max="13303" width="1" style="48" customWidth="1"/>
    <col min="13304" max="13304" width="4.6640625" style="48" customWidth="1"/>
    <col min="13305" max="13305" width="2.5546875" style="48" customWidth="1"/>
    <col min="13306" max="13306" width="4.6640625" style="48" customWidth="1"/>
    <col min="13307" max="13307" width="1" style="48" customWidth="1"/>
    <col min="13308" max="13308" width="4.5546875" style="48" customWidth="1"/>
    <col min="13309" max="13309" width="2.5546875" style="48" customWidth="1"/>
    <col min="13310" max="13310" width="4.88671875" style="48" customWidth="1"/>
    <col min="13311" max="13526" width="9.109375" style="48"/>
    <col min="13527" max="13527" width="1.44140625" style="48" customWidth="1"/>
    <col min="13528" max="13528" width="11.5546875" style="48" customWidth="1"/>
    <col min="13529" max="13531" width="0" style="48" hidden="1" customWidth="1"/>
    <col min="13532" max="13532" width="4.6640625" style="48" customWidth="1"/>
    <col min="13533" max="13533" width="2.5546875" style="48" customWidth="1"/>
    <col min="13534" max="13534" width="4.6640625" style="48" customWidth="1"/>
    <col min="13535" max="13535" width="1" style="48" customWidth="1"/>
    <col min="13536" max="13536" width="4.6640625" style="48" customWidth="1"/>
    <col min="13537" max="13537" width="2.5546875" style="48" customWidth="1"/>
    <col min="13538" max="13538" width="4.6640625" style="48" customWidth="1"/>
    <col min="13539" max="13539" width="1" style="48" customWidth="1"/>
    <col min="13540" max="13540" width="4.6640625" style="48" customWidth="1"/>
    <col min="13541" max="13541" width="2.5546875" style="48" customWidth="1"/>
    <col min="13542" max="13542" width="4.6640625" style="48" customWidth="1"/>
    <col min="13543" max="13543" width="1" style="48" customWidth="1"/>
    <col min="13544" max="13544" width="4.6640625" style="48" customWidth="1"/>
    <col min="13545" max="13545" width="2.5546875" style="48" customWidth="1"/>
    <col min="13546" max="13546" width="4.6640625" style="48" customWidth="1"/>
    <col min="13547" max="13547" width="1.109375" style="48" customWidth="1"/>
    <col min="13548" max="13548" width="4.6640625" style="48" customWidth="1"/>
    <col min="13549" max="13549" width="2.5546875" style="48" customWidth="1"/>
    <col min="13550" max="13550" width="4.6640625" style="48" customWidth="1"/>
    <col min="13551" max="13551" width="1.109375" style="48" customWidth="1"/>
    <col min="13552" max="13552" width="4.6640625" style="48" customWidth="1"/>
    <col min="13553" max="13553" width="2.5546875" style="48" customWidth="1"/>
    <col min="13554" max="13554" width="4.6640625" style="48" customWidth="1"/>
    <col min="13555" max="13555" width="1" style="48" customWidth="1"/>
    <col min="13556" max="13556" width="4.6640625" style="48" customWidth="1"/>
    <col min="13557" max="13557" width="2.5546875" style="48" customWidth="1"/>
    <col min="13558" max="13558" width="4.6640625" style="48" customWidth="1"/>
    <col min="13559" max="13559" width="1" style="48" customWidth="1"/>
    <col min="13560" max="13560" width="4.6640625" style="48" customWidth="1"/>
    <col min="13561" max="13561" width="2.5546875" style="48" customWidth="1"/>
    <col min="13562" max="13562" width="4.6640625" style="48" customWidth="1"/>
    <col min="13563" max="13563" width="1" style="48" customWidth="1"/>
    <col min="13564" max="13564" width="4.5546875" style="48" customWidth="1"/>
    <col min="13565" max="13565" width="2.5546875" style="48" customWidth="1"/>
    <col min="13566" max="13566" width="4.88671875" style="48" customWidth="1"/>
    <col min="13567" max="13782" width="9.109375" style="48"/>
    <col min="13783" max="13783" width="1.44140625" style="48" customWidth="1"/>
    <col min="13784" max="13784" width="11.5546875" style="48" customWidth="1"/>
    <col min="13785" max="13787" width="0" style="48" hidden="1" customWidth="1"/>
    <col min="13788" max="13788" width="4.6640625" style="48" customWidth="1"/>
    <col min="13789" max="13789" width="2.5546875" style="48" customWidth="1"/>
    <col min="13790" max="13790" width="4.6640625" style="48" customWidth="1"/>
    <col min="13791" max="13791" width="1" style="48" customWidth="1"/>
    <col min="13792" max="13792" width="4.6640625" style="48" customWidth="1"/>
    <col min="13793" max="13793" width="2.5546875" style="48" customWidth="1"/>
    <col min="13794" max="13794" width="4.6640625" style="48" customWidth="1"/>
    <col min="13795" max="13795" width="1" style="48" customWidth="1"/>
    <col min="13796" max="13796" width="4.6640625" style="48" customWidth="1"/>
    <col min="13797" max="13797" width="2.5546875" style="48" customWidth="1"/>
    <col min="13798" max="13798" width="4.6640625" style="48" customWidth="1"/>
    <col min="13799" max="13799" width="1" style="48" customWidth="1"/>
    <col min="13800" max="13800" width="4.6640625" style="48" customWidth="1"/>
    <col min="13801" max="13801" width="2.5546875" style="48" customWidth="1"/>
    <col min="13802" max="13802" width="4.6640625" style="48" customWidth="1"/>
    <col min="13803" max="13803" width="1.109375" style="48" customWidth="1"/>
    <col min="13804" max="13804" width="4.6640625" style="48" customWidth="1"/>
    <col min="13805" max="13805" width="2.5546875" style="48" customWidth="1"/>
    <col min="13806" max="13806" width="4.6640625" style="48" customWidth="1"/>
    <col min="13807" max="13807" width="1.109375" style="48" customWidth="1"/>
    <col min="13808" max="13808" width="4.6640625" style="48" customWidth="1"/>
    <col min="13809" max="13809" width="2.5546875" style="48" customWidth="1"/>
    <col min="13810" max="13810" width="4.6640625" style="48" customWidth="1"/>
    <col min="13811" max="13811" width="1" style="48" customWidth="1"/>
    <col min="13812" max="13812" width="4.6640625" style="48" customWidth="1"/>
    <col min="13813" max="13813" width="2.5546875" style="48" customWidth="1"/>
    <col min="13814" max="13814" width="4.6640625" style="48" customWidth="1"/>
    <col min="13815" max="13815" width="1" style="48" customWidth="1"/>
    <col min="13816" max="13816" width="4.6640625" style="48" customWidth="1"/>
    <col min="13817" max="13817" width="2.5546875" style="48" customWidth="1"/>
    <col min="13818" max="13818" width="4.6640625" style="48" customWidth="1"/>
    <col min="13819" max="13819" width="1" style="48" customWidth="1"/>
    <col min="13820" max="13820" width="4.5546875" style="48" customWidth="1"/>
    <col min="13821" max="13821" width="2.5546875" style="48" customWidth="1"/>
    <col min="13822" max="13822" width="4.88671875" style="48" customWidth="1"/>
    <col min="13823" max="14038" width="9.109375" style="48"/>
    <col min="14039" max="14039" width="1.44140625" style="48" customWidth="1"/>
    <col min="14040" max="14040" width="11.5546875" style="48" customWidth="1"/>
    <col min="14041" max="14043" width="0" style="48" hidden="1" customWidth="1"/>
    <col min="14044" max="14044" width="4.6640625" style="48" customWidth="1"/>
    <col min="14045" max="14045" width="2.5546875" style="48" customWidth="1"/>
    <col min="14046" max="14046" width="4.6640625" style="48" customWidth="1"/>
    <col min="14047" max="14047" width="1" style="48" customWidth="1"/>
    <col min="14048" max="14048" width="4.6640625" style="48" customWidth="1"/>
    <col min="14049" max="14049" width="2.5546875" style="48" customWidth="1"/>
    <col min="14050" max="14050" width="4.6640625" style="48" customWidth="1"/>
    <col min="14051" max="14051" width="1" style="48" customWidth="1"/>
    <col min="14052" max="14052" width="4.6640625" style="48" customWidth="1"/>
    <col min="14053" max="14053" width="2.5546875" style="48" customWidth="1"/>
    <col min="14054" max="14054" width="4.6640625" style="48" customWidth="1"/>
    <col min="14055" max="14055" width="1" style="48" customWidth="1"/>
    <col min="14056" max="14056" width="4.6640625" style="48" customWidth="1"/>
    <col min="14057" max="14057" width="2.5546875" style="48" customWidth="1"/>
    <col min="14058" max="14058" width="4.6640625" style="48" customWidth="1"/>
    <col min="14059" max="14059" width="1.109375" style="48" customWidth="1"/>
    <col min="14060" max="14060" width="4.6640625" style="48" customWidth="1"/>
    <col min="14061" max="14061" width="2.5546875" style="48" customWidth="1"/>
    <col min="14062" max="14062" width="4.6640625" style="48" customWidth="1"/>
    <col min="14063" max="14063" width="1.109375" style="48" customWidth="1"/>
    <col min="14064" max="14064" width="4.6640625" style="48" customWidth="1"/>
    <col min="14065" max="14065" width="2.5546875" style="48" customWidth="1"/>
    <col min="14066" max="14066" width="4.6640625" style="48" customWidth="1"/>
    <col min="14067" max="14067" width="1" style="48" customWidth="1"/>
    <col min="14068" max="14068" width="4.6640625" style="48" customWidth="1"/>
    <col min="14069" max="14069" width="2.5546875" style="48" customWidth="1"/>
    <col min="14070" max="14070" width="4.6640625" style="48" customWidth="1"/>
    <col min="14071" max="14071" width="1" style="48" customWidth="1"/>
    <col min="14072" max="14072" width="4.6640625" style="48" customWidth="1"/>
    <col min="14073" max="14073" width="2.5546875" style="48" customWidth="1"/>
    <col min="14074" max="14074" width="4.6640625" style="48" customWidth="1"/>
    <col min="14075" max="14075" width="1" style="48" customWidth="1"/>
    <col min="14076" max="14076" width="4.5546875" style="48" customWidth="1"/>
    <col min="14077" max="14077" width="2.5546875" style="48" customWidth="1"/>
    <col min="14078" max="14078" width="4.88671875" style="48" customWidth="1"/>
    <col min="14079" max="14294" width="9.109375" style="48"/>
    <col min="14295" max="14295" width="1.44140625" style="48" customWidth="1"/>
    <col min="14296" max="14296" width="11.5546875" style="48" customWidth="1"/>
    <col min="14297" max="14299" width="0" style="48" hidden="1" customWidth="1"/>
    <col min="14300" max="14300" width="4.6640625" style="48" customWidth="1"/>
    <col min="14301" max="14301" width="2.5546875" style="48" customWidth="1"/>
    <col min="14302" max="14302" width="4.6640625" style="48" customWidth="1"/>
    <col min="14303" max="14303" width="1" style="48" customWidth="1"/>
    <col min="14304" max="14304" width="4.6640625" style="48" customWidth="1"/>
    <col min="14305" max="14305" width="2.5546875" style="48" customWidth="1"/>
    <col min="14306" max="14306" width="4.6640625" style="48" customWidth="1"/>
    <col min="14307" max="14307" width="1" style="48" customWidth="1"/>
    <col min="14308" max="14308" width="4.6640625" style="48" customWidth="1"/>
    <col min="14309" max="14309" width="2.5546875" style="48" customWidth="1"/>
    <col min="14310" max="14310" width="4.6640625" style="48" customWidth="1"/>
    <col min="14311" max="14311" width="1" style="48" customWidth="1"/>
    <col min="14312" max="14312" width="4.6640625" style="48" customWidth="1"/>
    <col min="14313" max="14313" width="2.5546875" style="48" customWidth="1"/>
    <col min="14314" max="14314" width="4.6640625" style="48" customWidth="1"/>
    <col min="14315" max="14315" width="1.109375" style="48" customWidth="1"/>
    <col min="14316" max="14316" width="4.6640625" style="48" customWidth="1"/>
    <col min="14317" max="14317" width="2.5546875" style="48" customWidth="1"/>
    <col min="14318" max="14318" width="4.6640625" style="48" customWidth="1"/>
    <col min="14319" max="14319" width="1.109375" style="48" customWidth="1"/>
    <col min="14320" max="14320" width="4.6640625" style="48" customWidth="1"/>
    <col min="14321" max="14321" width="2.5546875" style="48" customWidth="1"/>
    <col min="14322" max="14322" width="4.6640625" style="48" customWidth="1"/>
    <col min="14323" max="14323" width="1" style="48" customWidth="1"/>
    <col min="14324" max="14324" width="4.6640625" style="48" customWidth="1"/>
    <col min="14325" max="14325" width="2.5546875" style="48" customWidth="1"/>
    <col min="14326" max="14326" width="4.6640625" style="48" customWidth="1"/>
    <col min="14327" max="14327" width="1" style="48" customWidth="1"/>
    <col min="14328" max="14328" width="4.6640625" style="48" customWidth="1"/>
    <col min="14329" max="14329" width="2.5546875" style="48" customWidth="1"/>
    <col min="14330" max="14330" width="4.6640625" style="48" customWidth="1"/>
    <col min="14331" max="14331" width="1" style="48" customWidth="1"/>
    <col min="14332" max="14332" width="4.5546875" style="48" customWidth="1"/>
    <col min="14333" max="14333" width="2.5546875" style="48" customWidth="1"/>
    <col min="14334" max="14334" width="4.88671875" style="48" customWidth="1"/>
    <col min="14335" max="14550" width="9.109375" style="48"/>
    <col min="14551" max="14551" width="1.44140625" style="48" customWidth="1"/>
    <col min="14552" max="14552" width="11.5546875" style="48" customWidth="1"/>
    <col min="14553" max="14555" width="0" style="48" hidden="1" customWidth="1"/>
    <col min="14556" max="14556" width="4.6640625" style="48" customWidth="1"/>
    <col min="14557" max="14557" width="2.5546875" style="48" customWidth="1"/>
    <col min="14558" max="14558" width="4.6640625" style="48" customWidth="1"/>
    <col min="14559" max="14559" width="1" style="48" customWidth="1"/>
    <col min="14560" max="14560" width="4.6640625" style="48" customWidth="1"/>
    <col min="14561" max="14561" width="2.5546875" style="48" customWidth="1"/>
    <col min="14562" max="14562" width="4.6640625" style="48" customWidth="1"/>
    <col min="14563" max="14563" width="1" style="48" customWidth="1"/>
    <col min="14564" max="14564" width="4.6640625" style="48" customWidth="1"/>
    <col min="14565" max="14565" width="2.5546875" style="48" customWidth="1"/>
    <col min="14566" max="14566" width="4.6640625" style="48" customWidth="1"/>
    <col min="14567" max="14567" width="1" style="48" customWidth="1"/>
    <col min="14568" max="14568" width="4.6640625" style="48" customWidth="1"/>
    <col min="14569" max="14569" width="2.5546875" style="48" customWidth="1"/>
    <col min="14570" max="14570" width="4.6640625" style="48" customWidth="1"/>
    <col min="14571" max="14571" width="1.109375" style="48" customWidth="1"/>
    <col min="14572" max="14572" width="4.6640625" style="48" customWidth="1"/>
    <col min="14573" max="14573" width="2.5546875" style="48" customWidth="1"/>
    <col min="14574" max="14574" width="4.6640625" style="48" customWidth="1"/>
    <col min="14575" max="14575" width="1.109375" style="48" customWidth="1"/>
    <col min="14576" max="14576" width="4.6640625" style="48" customWidth="1"/>
    <col min="14577" max="14577" width="2.5546875" style="48" customWidth="1"/>
    <col min="14578" max="14578" width="4.6640625" style="48" customWidth="1"/>
    <col min="14579" max="14579" width="1" style="48" customWidth="1"/>
    <col min="14580" max="14580" width="4.6640625" style="48" customWidth="1"/>
    <col min="14581" max="14581" width="2.5546875" style="48" customWidth="1"/>
    <col min="14582" max="14582" width="4.6640625" style="48" customWidth="1"/>
    <col min="14583" max="14583" width="1" style="48" customWidth="1"/>
    <col min="14584" max="14584" width="4.6640625" style="48" customWidth="1"/>
    <col min="14585" max="14585" width="2.5546875" style="48" customWidth="1"/>
    <col min="14586" max="14586" width="4.6640625" style="48" customWidth="1"/>
    <col min="14587" max="14587" width="1" style="48" customWidth="1"/>
    <col min="14588" max="14588" width="4.5546875" style="48" customWidth="1"/>
    <col min="14589" max="14589" width="2.5546875" style="48" customWidth="1"/>
    <col min="14590" max="14590" width="4.88671875" style="48" customWidth="1"/>
    <col min="14591" max="14806" width="9.109375" style="48"/>
    <col min="14807" max="14807" width="1.44140625" style="48" customWidth="1"/>
    <col min="14808" max="14808" width="11.5546875" style="48" customWidth="1"/>
    <col min="14809" max="14811" width="0" style="48" hidden="1" customWidth="1"/>
    <col min="14812" max="14812" width="4.6640625" style="48" customWidth="1"/>
    <col min="14813" max="14813" width="2.5546875" style="48" customWidth="1"/>
    <col min="14814" max="14814" width="4.6640625" style="48" customWidth="1"/>
    <col min="14815" max="14815" width="1" style="48" customWidth="1"/>
    <col min="14816" max="14816" width="4.6640625" style="48" customWidth="1"/>
    <col min="14817" max="14817" width="2.5546875" style="48" customWidth="1"/>
    <col min="14818" max="14818" width="4.6640625" style="48" customWidth="1"/>
    <col min="14819" max="14819" width="1" style="48" customWidth="1"/>
    <col min="14820" max="14820" width="4.6640625" style="48" customWidth="1"/>
    <col min="14821" max="14821" width="2.5546875" style="48" customWidth="1"/>
    <col min="14822" max="14822" width="4.6640625" style="48" customWidth="1"/>
    <col min="14823" max="14823" width="1" style="48" customWidth="1"/>
    <col min="14824" max="14824" width="4.6640625" style="48" customWidth="1"/>
    <col min="14825" max="14825" width="2.5546875" style="48" customWidth="1"/>
    <col min="14826" max="14826" width="4.6640625" style="48" customWidth="1"/>
    <col min="14827" max="14827" width="1.109375" style="48" customWidth="1"/>
    <col min="14828" max="14828" width="4.6640625" style="48" customWidth="1"/>
    <col min="14829" max="14829" width="2.5546875" style="48" customWidth="1"/>
    <col min="14830" max="14830" width="4.6640625" style="48" customWidth="1"/>
    <col min="14831" max="14831" width="1.109375" style="48" customWidth="1"/>
    <col min="14832" max="14832" width="4.6640625" style="48" customWidth="1"/>
    <col min="14833" max="14833" width="2.5546875" style="48" customWidth="1"/>
    <col min="14834" max="14834" width="4.6640625" style="48" customWidth="1"/>
    <col min="14835" max="14835" width="1" style="48" customWidth="1"/>
    <col min="14836" max="14836" width="4.6640625" style="48" customWidth="1"/>
    <col min="14837" max="14837" width="2.5546875" style="48" customWidth="1"/>
    <col min="14838" max="14838" width="4.6640625" style="48" customWidth="1"/>
    <col min="14839" max="14839" width="1" style="48" customWidth="1"/>
    <col min="14840" max="14840" width="4.6640625" style="48" customWidth="1"/>
    <col min="14841" max="14841" width="2.5546875" style="48" customWidth="1"/>
    <col min="14842" max="14842" width="4.6640625" style="48" customWidth="1"/>
    <col min="14843" max="14843" width="1" style="48" customWidth="1"/>
    <col min="14844" max="14844" width="4.5546875" style="48" customWidth="1"/>
    <col min="14845" max="14845" width="2.5546875" style="48" customWidth="1"/>
    <col min="14846" max="14846" width="4.88671875" style="48" customWidth="1"/>
    <col min="14847" max="15062" width="9.109375" style="48"/>
    <col min="15063" max="15063" width="1.44140625" style="48" customWidth="1"/>
    <col min="15064" max="15064" width="11.5546875" style="48" customWidth="1"/>
    <col min="15065" max="15067" width="0" style="48" hidden="1" customWidth="1"/>
    <col min="15068" max="15068" width="4.6640625" style="48" customWidth="1"/>
    <col min="15069" max="15069" width="2.5546875" style="48" customWidth="1"/>
    <col min="15070" max="15070" width="4.6640625" style="48" customWidth="1"/>
    <col min="15071" max="15071" width="1" style="48" customWidth="1"/>
    <col min="15072" max="15072" width="4.6640625" style="48" customWidth="1"/>
    <col min="15073" max="15073" width="2.5546875" style="48" customWidth="1"/>
    <col min="15074" max="15074" width="4.6640625" style="48" customWidth="1"/>
    <col min="15075" max="15075" width="1" style="48" customWidth="1"/>
    <col min="15076" max="15076" width="4.6640625" style="48" customWidth="1"/>
    <col min="15077" max="15077" width="2.5546875" style="48" customWidth="1"/>
    <col min="15078" max="15078" width="4.6640625" style="48" customWidth="1"/>
    <col min="15079" max="15079" width="1" style="48" customWidth="1"/>
    <col min="15080" max="15080" width="4.6640625" style="48" customWidth="1"/>
    <col min="15081" max="15081" width="2.5546875" style="48" customWidth="1"/>
    <col min="15082" max="15082" width="4.6640625" style="48" customWidth="1"/>
    <col min="15083" max="15083" width="1.109375" style="48" customWidth="1"/>
    <col min="15084" max="15084" width="4.6640625" style="48" customWidth="1"/>
    <col min="15085" max="15085" width="2.5546875" style="48" customWidth="1"/>
    <col min="15086" max="15086" width="4.6640625" style="48" customWidth="1"/>
    <col min="15087" max="15087" width="1.109375" style="48" customWidth="1"/>
    <col min="15088" max="15088" width="4.6640625" style="48" customWidth="1"/>
    <col min="15089" max="15089" width="2.5546875" style="48" customWidth="1"/>
    <col min="15090" max="15090" width="4.6640625" style="48" customWidth="1"/>
    <col min="15091" max="15091" width="1" style="48" customWidth="1"/>
    <col min="15092" max="15092" width="4.6640625" style="48" customWidth="1"/>
    <col min="15093" max="15093" width="2.5546875" style="48" customWidth="1"/>
    <col min="15094" max="15094" width="4.6640625" style="48" customWidth="1"/>
    <col min="15095" max="15095" width="1" style="48" customWidth="1"/>
    <col min="15096" max="15096" width="4.6640625" style="48" customWidth="1"/>
    <col min="15097" max="15097" width="2.5546875" style="48" customWidth="1"/>
    <col min="15098" max="15098" width="4.6640625" style="48" customWidth="1"/>
    <col min="15099" max="15099" width="1" style="48" customWidth="1"/>
    <col min="15100" max="15100" width="4.5546875" style="48" customWidth="1"/>
    <col min="15101" max="15101" width="2.5546875" style="48" customWidth="1"/>
    <col min="15102" max="15102" width="4.88671875" style="48" customWidth="1"/>
    <col min="15103" max="15318" width="9.109375" style="48"/>
    <col min="15319" max="15319" width="1.44140625" style="48" customWidth="1"/>
    <col min="15320" max="15320" width="11.5546875" style="48" customWidth="1"/>
    <col min="15321" max="15323" width="0" style="48" hidden="1" customWidth="1"/>
    <col min="15324" max="15324" width="4.6640625" style="48" customWidth="1"/>
    <col min="15325" max="15325" width="2.5546875" style="48" customWidth="1"/>
    <col min="15326" max="15326" width="4.6640625" style="48" customWidth="1"/>
    <col min="15327" max="15327" width="1" style="48" customWidth="1"/>
    <col min="15328" max="15328" width="4.6640625" style="48" customWidth="1"/>
    <col min="15329" max="15329" width="2.5546875" style="48" customWidth="1"/>
    <col min="15330" max="15330" width="4.6640625" style="48" customWidth="1"/>
    <col min="15331" max="15331" width="1" style="48" customWidth="1"/>
    <col min="15332" max="15332" width="4.6640625" style="48" customWidth="1"/>
    <col min="15333" max="15333" width="2.5546875" style="48" customWidth="1"/>
    <col min="15334" max="15334" width="4.6640625" style="48" customWidth="1"/>
    <col min="15335" max="15335" width="1" style="48" customWidth="1"/>
    <col min="15336" max="15336" width="4.6640625" style="48" customWidth="1"/>
    <col min="15337" max="15337" width="2.5546875" style="48" customWidth="1"/>
    <col min="15338" max="15338" width="4.6640625" style="48" customWidth="1"/>
    <col min="15339" max="15339" width="1.109375" style="48" customWidth="1"/>
    <col min="15340" max="15340" width="4.6640625" style="48" customWidth="1"/>
    <col min="15341" max="15341" width="2.5546875" style="48" customWidth="1"/>
    <col min="15342" max="15342" width="4.6640625" style="48" customWidth="1"/>
    <col min="15343" max="15343" width="1.109375" style="48" customWidth="1"/>
    <col min="15344" max="15344" width="4.6640625" style="48" customWidth="1"/>
    <col min="15345" max="15345" width="2.5546875" style="48" customWidth="1"/>
    <col min="15346" max="15346" width="4.6640625" style="48" customWidth="1"/>
    <col min="15347" max="15347" width="1" style="48" customWidth="1"/>
    <col min="15348" max="15348" width="4.6640625" style="48" customWidth="1"/>
    <col min="15349" max="15349" width="2.5546875" style="48" customWidth="1"/>
    <col min="15350" max="15350" width="4.6640625" style="48" customWidth="1"/>
    <col min="15351" max="15351" width="1" style="48" customWidth="1"/>
    <col min="15352" max="15352" width="4.6640625" style="48" customWidth="1"/>
    <col min="15353" max="15353" width="2.5546875" style="48" customWidth="1"/>
    <col min="15354" max="15354" width="4.6640625" style="48" customWidth="1"/>
    <col min="15355" max="15355" width="1" style="48" customWidth="1"/>
    <col min="15356" max="15356" width="4.5546875" style="48" customWidth="1"/>
    <col min="15357" max="15357" width="2.5546875" style="48" customWidth="1"/>
    <col min="15358" max="15358" width="4.88671875" style="48" customWidth="1"/>
    <col min="15359" max="15574" width="9.109375" style="48"/>
    <col min="15575" max="15575" width="1.44140625" style="48" customWidth="1"/>
    <col min="15576" max="15576" width="11.5546875" style="48" customWidth="1"/>
    <col min="15577" max="15579" width="0" style="48" hidden="1" customWidth="1"/>
    <col min="15580" max="15580" width="4.6640625" style="48" customWidth="1"/>
    <col min="15581" max="15581" width="2.5546875" style="48" customWidth="1"/>
    <col min="15582" max="15582" width="4.6640625" style="48" customWidth="1"/>
    <col min="15583" max="15583" width="1" style="48" customWidth="1"/>
    <col min="15584" max="15584" width="4.6640625" style="48" customWidth="1"/>
    <col min="15585" max="15585" width="2.5546875" style="48" customWidth="1"/>
    <col min="15586" max="15586" width="4.6640625" style="48" customWidth="1"/>
    <col min="15587" max="15587" width="1" style="48" customWidth="1"/>
    <col min="15588" max="15588" width="4.6640625" style="48" customWidth="1"/>
    <col min="15589" max="15589" width="2.5546875" style="48" customWidth="1"/>
    <col min="15590" max="15590" width="4.6640625" style="48" customWidth="1"/>
    <col min="15591" max="15591" width="1" style="48" customWidth="1"/>
    <col min="15592" max="15592" width="4.6640625" style="48" customWidth="1"/>
    <col min="15593" max="15593" width="2.5546875" style="48" customWidth="1"/>
    <col min="15594" max="15594" width="4.6640625" style="48" customWidth="1"/>
    <col min="15595" max="15595" width="1.109375" style="48" customWidth="1"/>
    <col min="15596" max="15596" width="4.6640625" style="48" customWidth="1"/>
    <col min="15597" max="15597" width="2.5546875" style="48" customWidth="1"/>
    <col min="15598" max="15598" width="4.6640625" style="48" customWidth="1"/>
    <col min="15599" max="15599" width="1.109375" style="48" customWidth="1"/>
    <col min="15600" max="15600" width="4.6640625" style="48" customWidth="1"/>
    <col min="15601" max="15601" width="2.5546875" style="48" customWidth="1"/>
    <col min="15602" max="15602" width="4.6640625" style="48" customWidth="1"/>
    <col min="15603" max="15603" width="1" style="48" customWidth="1"/>
    <col min="15604" max="15604" width="4.6640625" style="48" customWidth="1"/>
    <col min="15605" max="15605" width="2.5546875" style="48" customWidth="1"/>
    <col min="15606" max="15606" width="4.6640625" style="48" customWidth="1"/>
    <col min="15607" max="15607" width="1" style="48" customWidth="1"/>
    <col min="15608" max="15608" width="4.6640625" style="48" customWidth="1"/>
    <col min="15609" max="15609" width="2.5546875" style="48" customWidth="1"/>
    <col min="15610" max="15610" width="4.6640625" style="48" customWidth="1"/>
    <col min="15611" max="15611" width="1" style="48" customWidth="1"/>
    <col min="15612" max="15612" width="4.5546875" style="48" customWidth="1"/>
    <col min="15613" max="15613" width="2.5546875" style="48" customWidth="1"/>
    <col min="15614" max="15614" width="4.88671875" style="48" customWidth="1"/>
    <col min="15615" max="15830" width="9.109375" style="48"/>
    <col min="15831" max="15831" width="1.44140625" style="48" customWidth="1"/>
    <col min="15832" max="15832" width="11.5546875" style="48" customWidth="1"/>
    <col min="15833" max="15835" width="0" style="48" hidden="1" customWidth="1"/>
    <col min="15836" max="15836" width="4.6640625" style="48" customWidth="1"/>
    <col min="15837" max="15837" width="2.5546875" style="48" customWidth="1"/>
    <col min="15838" max="15838" width="4.6640625" style="48" customWidth="1"/>
    <col min="15839" max="15839" width="1" style="48" customWidth="1"/>
    <col min="15840" max="15840" width="4.6640625" style="48" customWidth="1"/>
    <col min="15841" max="15841" width="2.5546875" style="48" customWidth="1"/>
    <col min="15842" max="15842" width="4.6640625" style="48" customWidth="1"/>
    <col min="15843" max="15843" width="1" style="48" customWidth="1"/>
    <col min="15844" max="15844" width="4.6640625" style="48" customWidth="1"/>
    <col min="15845" max="15845" width="2.5546875" style="48" customWidth="1"/>
    <col min="15846" max="15846" width="4.6640625" style="48" customWidth="1"/>
    <col min="15847" max="15847" width="1" style="48" customWidth="1"/>
    <col min="15848" max="15848" width="4.6640625" style="48" customWidth="1"/>
    <col min="15849" max="15849" width="2.5546875" style="48" customWidth="1"/>
    <col min="15850" max="15850" width="4.6640625" style="48" customWidth="1"/>
    <col min="15851" max="15851" width="1.109375" style="48" customWidth="1"/>
    <col min="15852" max="15852" width="4.6640625" style="48" customWidth="1"/>
    <col min="15853" max="15853" width="2.5546875" style="48" customWidth="1"/>
    <col min="15854" max="15854" width="4.6640625" style="48" customWidth="1"/>
    <col min="15855" max="15855" width="1.109375" style="48" customWidth="1"/>
    <col min="15856" max="15856" width="4.6640625" style="48" customWidth="1"/>
    <col min="15857" max="15857" width="2.5546875" style="48" customWidth="1"/>
    <col min="15858" max="15858" width="4.6640625" style="48" customWidth="1"/>
    <col min="15859" max="15859" width="1" style="48" customWidth="1"/>
    <col min="15860" max="15860" width="4.6640625" style="48" customWidth="1"/>
    <col min="15861" max="15861" width="2.5546875" style="48" customWidth="1"/>
    <col min="15862" max="15862" width="4.6640625" style="48" customWidth="1"/>
    <col min="15863" max="15863" width="1" style="48" customWidth="1"/>
    <col min="15864" max="15864" width="4.6640625" style="48" customWidth="1"/>
    <col min="15865" max="15865" width="2.5546875" style="48" customWidth="1"/>
    <col min="15866" max="15866" width="4.6640625" style="48" customWidth="1"/>
    <col min="15867" max="15867" width="1" style="48" customWidth="1"/>
    <col min="15868" max="15868" width="4.5546875" style="48" customWidth="1"/>
    <col min="15869" max="15869" width="2.5546875" style="48" customWidth="1"/>
    <col min="15870" max="15870" width="4.88671875" style="48" customWidth="1"/>
    <col min="15871" max="16086" width="9.109375" style="48"/>
    <col min="16087" max="16087" width="1.44140625" style="48" customWidth="1"/>
    <col min="16088" max="16088" width="11.5546875" style="48" customWidth="1"/>
    <col min="16089" max="16091" width="0" style="48" hidden="1" customWidth="1"/>
    <col min="16092" max="16092" width="4.6640625" style="48" customWidth="1"/>
    <col min="16093" max="16093" width="2.5546875" style="48" customWidth="1"/>
    <col min="16094" max="16094" width="4.6640625" style="48" customWidth="1"/>
    <col min="16095" max="16095" width="1" style="48" customWidth="1"/>
    <col min="16096" max="16096" width="4.6640625" style="48" customWidth="1"/>
    <col min="16097" max="16097" width="2.5546875" style="48" customWidth="1"/>
    <col min="16098" max="16098" width="4.6640625" style="48" customWidth="1"/>
    <col min="16099" max="16099" width="1" style="48" customWidth="1"/>
    <col min="16100" max="16100" width="4.6640625" style="48" customWidth="1"/>
    <col min="16101" max="16101" width="2.5546875" style="48" customWidth="1"/>
    <col min="16102" max="16102" width="4.6640625" style="48" customWidth="1"/>
    <col min="16103" max="16103" width="1" style="48" customWidth="1"/>
    <col min="16104" max="16104" width="4.6640625" style="48" customWidth="1"/>
    <col min="16105" max="16105" width="2.5546875" style="48" customWidth="1"/>
    <col min="16106" max="16106" width="4.6640625" style="48" customWidth="1"/>
    <col min="16107" max="16107" width="1.109375" style="48" customWidth="1"/>
    <col min="16108" max="16108" width="4.6640625" style="48" customWidth="1"/>
    <col min="16109" max="16109" width="2.5546875" style="48" customWidth="1"/>
    <col min="16110" max="16110" width="4.6640625" style="48" customWidth="1"/>
    <col min="16111" max="16111" width="1.109375" style="48" customWidth="1"/>
    <col min="16112" max="16112" width="4.6640625" style="48" customWidth="1"/>
    <col min="16113" max="16113" width="2.5546875" style="48" customWidth="1"/>
    <col min="16114" max="16114" width="4.6640625" style="48" customWidth="1"/>
    <col min="16115" max="16115" width="1" style="48" customWidth="1"/>
    <col min="16116" max="16116" width="4.6640625" style="48" customWidth="1"/>
    <col min="16117" max="16117" width="2.5546875" style="48" customWidth="1"/>
    <col min="16118" max="16118" width="4.6640625" style="48" customWidth="1"/>
    <col min="16119" max="16119" width="1" style="48" customWidth="1"/>
    <col min="16120" max="16120" width="4.6640625" style="48" customWidth="1"/>
    <col min="16121" max="16121" width="2.5546875" style="48" customWidth="1"/>
    <col min="16122" max="16122" width="4.6640625" style="48" customWidth="1"/>
    <col min="16123" max="16123" width="1" style="48" customWidth="1"/>
    <col min="16124" max="16124" width="4.5546875" style="48" customWidth="1"/>
    <col min="16125" max="16125" width="2.5546875" style="48" customWidth="1"/>
    <col min="16126" max="16126" width="4.88671875" style="48" customWidth="1"/>
    <col min="16127" max="16384" width="9.109375" style="48"/>
  </cols>
  <sheetData>
    <row r="1" spans="1:40" ht="15.75" customHeight="1">
      <c r="A1" s="50" t="s">
        <v>395</v>
      </c>
      <c r="B1" s="50"/>
      <c r="C1" s="50"/>
      <c r="D1" s="50"/>
      <c r="E1" s="50"/>
      <c r="F1" s="50"/>
      <c r="G1" s="171"/>
      <c r="H1" s="50"/>
      <c r="I1" s="50"/>
      <c r="J1" s="50"/>
      <c r="K1" s="171"/>
      <c r="L1" s="50"/>
      <c r="M1" s="50"/>
      <c r="N1" s="50"/>
      <c r="O1" s="171"/>
      <c r="P1" s="50"/>
      <c r="Q1" s="50"/>
      <c r="R1" s="50"/>
      <c r="S1" s="171"/>
      <c r="T1" s="50"/>
      <c r="U1" s="50"/>
      <c r="V1" s="50"/>
      <c r="W1" s="171"/>
      <c r="X1" s="50"/>
      <c r="Y1" s="50"/>
      <c r="Z1" s="50"/>
      <c r="AA1" s="171"/>
      <c r="AB1" s="50"/>
      <c r="AC1" s="50"/>
      <c r="AD1" s="50"/>
      <c r="AE1" s="171"/>
      <c r="AF1" s="50"/>
      <c r="AG1" s="50"/>
      <c r="AH1" s="50"/>
      <c r="AI1" s="171"/>
      <c r="AJ1" s="50"/>
      <c r="AL1" s="191" t="s">
        <v>249</v>
      </c>
      <c r="AM1" s="171"/>
      <c r="AN1" s="50"/>
    </row>
    <row r="2" spans="1:40" ht="13.8" thickBot="1">
      <c r="A2" s="112" t="s">
        <v>396</v>
      </c>
      <c r="B2" s="113"/>
      <c r="C2" s="113"/>
      <c r="D2" s="113"/>
      <c r="E2" s="113"/>
      <c r="F2" s="113"/>
      <c r="G2" s="172"/>
      <c r="H2" s="113"/>
      <c r="I2" s="113"/>
      <c r="J2" s="113"/>
      <c r="K2" s="172"/>
      <c r="L2" s="113"/>
      <c r="M2" s="113"/>
      <c r="N2" s="113"/>
      <c r="O2" s="172"/>
      <c r="P2" s="113"/>
      <c r="Q2" s="113"/>
      <c r="R2" s="113"/>
      <c r="S2" s="172"/>
      <c r="T2" s="113"/>
      <c r="U2" s="113"/>
      <c r="V2" s="113"/>
      <c r="W2" s="172"/>
      <c r="X2" s="113"/>
      <c r="Y2" s="113"/>
      <c r="Z2" s="113"/>
      <c r="AA2" s="172"/>
      <c r="AB2" s="113"/>
      <c r="AC2" s="113"/>
      <c r="AD2" s="113"/>
      <c r="AE2" s="172"/>
      <c r="AF2" s="113"/>
      <c r="AG2" s="113"/>
      <c r="AH2" s="113"/>
      <c r="AI2" s="172"/>
      <c r="AJ2" s="113"/>
      <c r="AK2" s="113"/>
      <c r="AL2" s="113"/>
      <c r="AM2" s="172"/>
      <c r="AN2" s="113"/>
    </row>
    <row r="3" spans="1:40" ht="23.25" customHeight="1">
      <c r="A3" s="275"/>
      <c r="B3" s="275"/>
      <c r="C3" s="51"/>
      <c r="D3" s="51"/>
      <c r="E3" s="51"/>
      <c r="F3" s="276" t="s">
        <v>225</v>
      </c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</row>
    <row r="4" spans="1:40" s="60" customFormat="1" ht="15" customHeight="1">
      <c r="A4" s="270" t="s">
        <v>160</v>
      </c>
      <c r="B4" s="270"/>
      <c r="C4" s="51"/>
      <c r="D4" s="51"/>
      <c r="E4" s="51"/>
      <c r="F4" s="278" t="s">
        <v>132</v>
      </c>
      <c r="G4" s="278"/>
      <c r="H4" s="278"/>
      <c r="I4" s="57"/>
      <c r="J4" s="278" t="s">
        <v>133</v>
      </c>
      <c r="K4" s="278"/>
      <c r="L4" s="278"/>
      <c r="M4" s="57"/>
      <c r="N4" s="278" t="s">
        <v>134</v>
      </c>
      <c r="O4" s="278"/>
      <c r="P4" s="278"/>
      <c r="Q4" s="57"/>
      <c r="R4" s="278" t="s">
        <v>135</v>
      </c>
      <c r="S4" s="278"/>
      <c r="T4" s="278"/>
      <c r="U4" s="132"/>
      <c r="V4" s="278" t="s">
        <v>136</v>
      </c>
      <c r="W4" s="278"/>
      <c r="X4" s="278"/>
      <c r="Y4" s="132"/>
      <c r="Z4" s="278" t="s">
        <v>137</v>
      </c>
      <c r="AA4" s="278"/>
      <c r="AB4" s="278"/>
      <c r="AC4" s="57"/>
      <c r="AD4" s="278" t="s">
        <v>138</v>
      </c>
      <c r="AE4" s="278"/>
      <c r="AF4" s="278"/>
      <c r="AG4" s="57"/>
      <c r="AH4" s="278" t="s">
        <v>139</v>
      </c>
      <c r="AI4" s="278"/>
      <c r="AJ4" s="278"/>
      <c r="AK4" s="132"/>
      <c r="AL4" s="278" t="s">
        <v>0</v>
      </c>
      <c r="AM4" s="278"/>
      <c r="AN4" s="278"/>
    </row>
    <row r="5" spans="1:40" s="60" customFormat="1" ht="13.5" customHeight="1" thickBot="1">
      <c r="A5" s="279" t="s">
        <v>224</v>
      </c>
      <c r="B5" s="279"/>
      <c r="C5" s="110"/>
      <c r="D5" s="110"/>
      <c r="E5" s="110"/>
      <c r="F5" s="111" t="s">
        <v>0</v>
      </c>
      <c r="G5" s="274" t="s">
        <v>140</v>
      </c>
      <c r="H5" s="274"/>
      <c r="I5" s="195"/>
      <c r="J5" s="111" t="s">
        <v>0</v>
      </c>
      <c r="K5" s="274" t="s">
        <v>140</v>
      </c>
      <c r="L5" s="274"/>
      <c r="M5" s="195"/>
      <c r="N5" s="111" t="s">
        <v>0</v>
      </c>
      <c r="O5" s="273" t="s">
        <v>140</v>
      </c>
      <c r="P5" s="273"/>
      <c r="Q5" s="194"/>
      <c r="R5" s="52" t="s">
        <v>0</v>
      </c>
      <c r="S5" s="273" t="s">
        <v>140</v>
      </c>
      <c r="T5" s="273"/>
      <c r="U5" s="194"/>
      <c r="V5" s="52" t="s">
        <v>0</v>
      </c>
      <c r="W5" s="273" t="s">
        <v>140</v>
      </c>
      <c r="X5" s="273"/>
      <c r="Y5" s="194"/>
      <c r="Z5" s="52" t="s">
        <v>0</v>
      </c>
      <c r="AA5" s="273" t="s">
        <v>140</v>
      </c>
      <c r="AB5" s="273"/>
      <c r="AC5" s="194"/>
      <c r="AD5" s="52" t="s">
        <v>0</v>
      </c>
      <c r="AE5" s="273" t="s">
        <v>140</v>
      </c>
      <c r="AF5" s="273"/>
      <c r="AG5" s="194"/>
      <c r="AH5" s="52" t="s">
        <v>0</v>
      </c>
      <c r="AI5" s="273" t="s">
        <v>140</v>
      </c>
      <c r="AJ5" s="273"/>
      <c r="AK5" s="194"/>
      <c r="AL5" s="52" t="s">
        <v>0</v>
      </c>
      <c r="AM5" s="273" t="s">
        <v>140</v>
      </c>
      <c r="AN5" s="273"/>
    </row>
    <row r="6" spans="1:40" s="60" customFormat="1" ht="10.5" hidden="1" customHeight="1" thickBot="1">
      <c r="A6" s="72"/>
      <c r="B6" s="72"/>
      <c r="C6" s="72"/>
      <c r="D6" s="72"/>
      <c r="E6" s="72"/>
      <c r="F6" s="53"/>
      <c r="G6" s="73"/>
      <c r="H6" s="73"/>
      <c r="I6" s="73"/>
      <c r="J6" s="53"/>
      <c r="K6" s="73"/>
      <c r="L6" s="73"/>
      <c r="M6" s="73"/>
      <c r="N6" s="53"/>
      <c r="O6" s="73"/>
      <c r="P6" s="73"/>
      <c r="Q6" s="73"/>
      <c r="R6" s="53"/>
      <c r="S6" s="73"/>
      <c r="T6" s="73"/>
      <c r="U6" s="73"/>
      <c r="V6" s="53"/>
      <c r="W6" s="73"/>
      <c r="X6" s="73"/>
      <c r="Y6" s="73"/>
      <c r="Z6" s="53"/>
      <c r="AA6" s="73"/>
      <c r="AB6" s="73"/>
      <c r="AC6" s="73"/>
      <c r="AD6" s="53"/>
      <c r="AE6" s="73"/>
      <c r="AF6" s="73"/>
      <c r="AG6" s="73"/>
      <c r="AH6" s="53"/>
      <c r="AI6" s="73"/>
      <c r="AJ6" s="73"/>
      <c r="AK6" s="73"/>
      <c r="AL6" s="53"/>
      <c r="AM6" s="73"/>
      <c r="AN6" s="73"/>
    </row>
    <row r="7" spans="1:40" s="60" customFormat="1" ht="10.5" hidden="1" customHeight="1">
      <c r="A7" s="72"/>
      <c r="B7" s="72"/>
      <c r="C7" s="72"/>
      <c r="D7" s="72"/>
      <c r="E7" s="72"/>
      <c r="F7" s="53"/>
      <c r="G7" s="73"/>
      <c r="H7" s="73"/>
      <c r="I7" s="73"/>
      <c r="J7" s="53"/>
      <c r="K7" s="73"/>
      <c r="L7" s="73"/>
      <c r="M7" s="73"/>
      <c r="N7" s="53"/>
      <c r="O7" s="73"/>
      <c r="P7" s="73"/>
      <c r="Q7" s="73"/>
      <c r="R7" s="53"/>
      <c r="S7" s="73"/>
      <c r="T7" s="73"/>
      <c r="U7" s="73"/>
      <c r="V7" s="53"/>
      <c r="W7" s="73"/>
      <c r="X7" s="73"/>
      <c r="Y7" s="73"/>
      <c r="Z7" s="53"/>
      <c r="AA7" s="73"/>
      <c r="AB7" s="73"/>
      <c r="AC7" s="73"/>
      <c r="AD7" s="53"/>
      <c r="AE7" s="73"/>
      <c r="AF7" s="73"/>
      <c r="AG7" s="73"/>
      <c r="AH7" s="53"/>
      <c r="AI7" s="73"/>
      <c r="AJ7" s="73"/>
      <c r="AK7" s="73"/>
      <c r="AL7" s="53"/>
      <c r="AM7" s="73"/>
      <c r="AN7" s="73"/>
    </row>
    <row r="8" spans="1:40" s="60" customFormat="1" ht="10.5" hidden="1" customHeight="1">
      <c r="A8" s="72"/>
      <c r="B8" s="72"/>
      <c r="C8" s="72"/>
      <c r="D8" s="72"/>
      <c r="E8" s="72"/>
      <c r="F8" s="53"/>
      <c r="G8" s="73"/>
      <c r="H8" s="73"/>
      <c r="I8" s="73"/>
      <c r="J8" s="53"/>
      <c r="K8" s="73"/>
      <c r="L8" s="73"/>
      <c r="M8" s="73"/>
      <c r="N8" s="53"/>
      <c r="O8" s="73"/>
      <c r="P8" s="73"/>
      <c r="Q8" s="73"/>
      <c r="R8" s="53"/>
      <c r="S8" s="73"/>
      <c r="T8" s="73"/>
      <c r="U8" s="73"/>
      <c r="V8" s="53"/>
      <c r="W8" s="73"/>
      <c r="X8" s="73"/>
      <c r="Y8" s="73"/>
      <c r="Z8" s="53"/>
      <c r="AA8" s="73"/>
      <c r="AB8" s="73"/>
      <c r="AC8" s="73"/>
      <c r="AD8" s="53"/>
      <c r="AE8" s="73"/>
      <c r="AF8" s="73"/>
      <c r="AG8" s="73"/>
      <c r="AH8" s="53"/>
      <c r="AI8" s="73"/>
      <c r="AJ8" s="73"/>
      <c r="AK8" s="73"/>
      <c r="AL8" s="53"/>
      <c r="AM8" s="73"/>
      <c r="AN8" s="73"/>
    </row>
    <row r="9" spans="1:40" s="60" customFormat="1" ht="10.5" customHeight="1">
      <c r="A9" s="270"/>
      <c r="B9" s="270"/>
      <c r="C9" s="51"/>
      <c r="D9" s="51"/>
      <c r="E9" s="51"/>
      <c r="F9" s="53"/>
      <c r="G9" s="73"/>
      <c r="H9" s="53"/>
      <c r="I9" s="53"/>
      <c r="J9" s="53"/>
      <c r="K9" s="73"/>
      <c r="L9" s="53"/>
      <c r="M9" s="53"/>
      <c r="N9" s="53"/>
      <c r="O9" s="73"/>
      <c r="P9" s="53"/>
      <c r="Q9" s="53"/>
      <c r="R9" s="53"/>
      <c r="S9" s="73"/>
      <c r="T9" s="53"/>
      <c r="U9" s="53"/>
      <c r="V9" s="53"/>
      <c r="W9" s="73"/>
      <c r="X9" s="53"/>
      <c r="Y9" s="53"/>
      <c r="Z9" s="53"/>
      <c r="AA9" s="73"/>
      <c r="AB9" s="53"/>
      <c r="AC9" s="53"/>
      <c r="AD9" s="53"/>
      <c r="AE9" s="73"/>
      <c r="AF9" s="53"/>
      <c r="AG9" s="53"/>
      <c r="AH9" s="53"/>
      <c r="AI9" s="73"/>
      <c r="AJ9" s="53"/>
      <c r="AK9" s="53"/>
      <c r="AL9" s="53"/>
      <c r="AM9" s="73"/>
      <c r="AN9" s="53"/>
    </row>
    <row r="10" spans="1:40" s="60" customFormat="1" ht="10.5" hidden="1" customHeight="1">
      <c r="A10" s="51"/>
      <c r="B10" s="51"/>
      <c r="C10" s="51"/>
      <c r="D10" s="51"/>
      <c r="E10" s="51"/>
      <c r="F10" s="53"/>
      <c r="G10" s="73"/>
      <c r="H10" s="53"/>
      <c r="I10" s="53"/>
      <c r="J10" s="53"/>
      <c r="K10" s="73"/>
      <c r="L10" s="53"/>
      <c r="M10" s="53"/>
      <c r="N10" s="53"/>
      <c r="O10" s="73"/>
      <c r="P10" s="53"/>
      <c r="Q10" s="53"/>
      <c r="R10" s="53"/>
      <c r="S10" s="73"/>
      <c r="T10" s="53"/>
      <c r="U10" s="53"/>
      <c r="V10" s="53"/>
      <c r="W10" s="73"/>
      <c r="X10" s="53"/>
      <c r="Y10" s="53"/>
      <c r="Z10" s="53"/>
      <c r="AA10" s="73"/>
      <c r="AB10" s="53"/>
      <c r="AC10" s="53"/>
      <c r="AD10" s="53"/>
      <c r="AE10" s="73"/>
      <c r="AF10" s="53"/>
      <c r="AG10" s="53"/>
      <c r="AH10" s="53"/>
      <c r="AI10" s="73"/>
      <c r="AJ10" s="53"/>
      <c r="AK10" s="53"/>
      <c r="AL10" s="53"/>
      <c r="AM10" s="73"/>
      <c r="AN10" s="53"/>
    </row>
    <row r="11" spans="1:40" s="60" customFormat="1" ht="12" customHeight="1">
      <c r="A11" s="270" t="s">
        <v>0</v>
      </c>
      <c r="B11" s="270"/>
      <c r="C11" s="51"/>
      <c r="D11" s="51"/>
      <c r="E11" s="51"/>
      <c r="F11" s="161"/>
      <c r="G11" s="177"/>
      <c r="H11" s="161"/>
      <c r="I11" s="57"/>
      <c r="J11" s="161"/>
      <c r="K11" s="177"/>
      <c r="L11" s="161"/>
      <c r="M11" s="57"/>
      <c r="N11" s="161"/>
      <c r="O11" s="177"/>
      <c r="P11" s="161"/>
      <c r="Q11" s="57"/>
      <c r="R11" s="161"/>
      <c r="S11" s="177"/>
      <c r="T11" s="161"/>
      <c r="U11" s="57"/>
      <c r="V11" s="161"/>
      <c r="W11" s="177"/>
      <c r="X11" s="161"/>
      <c r="Y11" s="57"/>
      <c r="Z11" s="161"/>
      <c r="AA11" s="177"/>
      <c r="AB11" s="161"/>
      <c r="AC11" s="57"/>
      <c r="AD11" s="161"/>
      <c r="AE11" s="177"/>
      <c r="AF11" s="161"/>
      <c r="AG11" s="57"/>
      <c r="AH11" s="161"/>
      <c r="AI11" s="177"/>
      <c r="AJ11" s="161"/>
      <c r="AK11" s="57"/>
      <c r="AL11" s="161"/>
      <c r="AM11" s="177"/>
      <c r="AN11" s="161"/>
    </row>
    <row r="12" spans="1:40" s="60" customFormat="1" ht="12" customHeight="1">
      <c r="A12" s="51"/>
      <c r="F12" s="134"/>
      <c r="G12" s="177"/>
      <c r="H12" s="57"/>
      <c r="I12" s="57"/>
      <c r="J12" s="57"/>
      <c r="K12" s="177"/>
      <c r="L12" s="57"/>
      <c r="M12" s="57"/>
      <c r="N12" s="57"/>
      <c r="O12" s="177"/>
      <c r="P12" s="57"/>
      <c r="Q12" s="57"/>
      <c r="R12" s="57"/>
      <c r="S12" s="177"/>
      <c r="T12" s="57"/>
      <c r="U12" s="57"/>
      <c r="V12" s="134"/>
      <c r="W12" s="177"/>
      <c r="X12" s="57"/>
      <c r="Y12" s="57"/>
      <c r="Z12" s="57"/>
      <c r="AA12" s="177"/>
      <c r="AB12" s="57"/>
      <c r="AC12" s="57"/>
      <c r="AD12" s="57"/>
      <c r="AE12" s="177"/>
      <c r="AF12" s="57"/>
      <c r="AG12" s="57"/>
      <c r="AH12" s="57"/>
      <c r="AI12" s="177"/>
      <c r="AJ12" s="57"/>
      <c r="AK12" s="57"/>
      <c r="AL12" s="57"/>
      <c r="AM12" s="177"/>
      <c r="AN12" s="57"/>
    </row>
    <row r="13" spans="1:40" s="60" customFormat="1" ht="12" customHeight="1">
      <c r="A13" s="272" t="s">
        <v>141</v>
      </c>
      <c r="B13" s="272"/>
      <c r="C13" s="55"/>
      <c r="D13" s="55"/>
      <c r="E13" s="55"/>
      <c r="F13" s="134"/>
      <c r="G13" s="189"/>
      <c r="H13" s="134"/>
      <c r="I13" s="134"/>
      <c r="J13" s="134"/>
      <c r="K13" s="189"/>
      <c r="L13" s="134"/>
      <c r="M13" s="134"/>
      <c r="N13" s="134"/>
      <c r="O13" s="189"/>
      <c r="P13" s="134"/>
      <c r="Q13" s="134"/>
      <c r="R13" s="134"/>
      <c r="S13" s="189"/>
      <c r="T13" s="134"/>
      <c r="U13" s="183"/>
      <c r="V13" s="134"/>
      <c r="W13" s="189"/>
      <c r="X13" s="134"/>
      <c r="Y13" s="134"/>
      <c r="Z13" s="134"/>
      <c r="AA13" s="189"/>
      <c r="AB13" s="134"/>
      <c r="AC13" s="134"/>
      <c r="AD13" s="134"/>
      <c r="AE13" s="189"/>
      <c r="AF13" s="134"/>
      <c r="AG13" s="134"/>
      <c r="AH13" s="134"/>
      <c r="AI13" s="189"/>
      <c r="AJ13" s="134"/>
      <c r="AK13" s="183"/>
      <c r="AL13" s="134"/>
      <c r="AM13" s="189"/>
      <c r="AN13" s="134"/>
    </row>
    <row r="14" spans="1:40" s="60" customFormat="1" ht="12" customHeight="1">
      <c r="A14" s="270" t="s">
        <v>0</v>
      </c>
      <c r="B14" s="270"/>
      <c r="C14" s="51"/>
      <c r="D14" s="51"/>
      <c r="E14" s="51"/>
      <c r="F14" s="161"/>
      <c r="G14" s="177"/>
      <c r="H14" s="161"/>
      <c r="I14" s="134"/>
      <c r="J14" s="161"/>
      <c r="K14" s="177"/>
      <c r="L14" s="161"/>
      <c r="M14" s="134"/>
      <c r="N14" s="161"/>
      <c r="O14" s="177"/>
      <c r="P14" s="161"/>
      <c r="Q14" s="134"/>
      <c r="R14" s="161"/>
      <c r="S14" s="177"/>
      <c r="T14" s="161"/>
      <c r="U14" s="183"/>
      <c r="V14" s="161"/>
      <c r="W14" s="177"/>
      <c r="X14" s="161"/>
      <c r="Y14" s="134"/>
      <c r="Z14" s="161"/>
      <c r="AA14" s="177"/>
      <c r="AB14" s="161"/>
      <c r="AC14" s="134"/>
      <c r="AD14" s="161"/>
      <c r="AE14" s="177"/>
      <c r="AF14" s="161"/>
      <c r="AG14" s="134"/>
      <c r="AH14" s="161"/>
      <c r="AI14" s="177"/>
      <c r="AJ14" s="161"/>
      <c r="AK14" s="183"/>
      <c r="AL14" s="161"/>
      <c r="AM14" s="177"/>
      <c r="AN14" s="161"/>
    </row>
    <row r="15" spans="1:40" s="60" customFormat="1" ht="12" customHeight="1">
      <c r="A15" s="57"/>
      <c r="B15" s="58" t="s">
        <v>142</v>
      </c>
      <c r="C15" s="58"/>
      <c r="D15" s="58"/>
      <c r="E15" s="58"/>
      <c r="F15" s="183"/>
      <c r="G15" s="73"/>
      <c r="H15" s="183"/>
      <c r="I15" s="183"/>
      <c r="J15" s="183"/>
      <c r="K15" s="73"/>
      <c r="L15" s="183"/>
      <c r="M15" s="183"/>
      <c r="N15" s="183"/>
      <c r="O15" s="73"/>
      <c r="P15" s="183"/>
      <c r="Q15" s="183"/>
      <c r="R15" s="183"/>
      <c r="S15" s="73"/>
      <c r="T15" s="183"/>
      <c r="U15" s="159"/>
      <c r="V15" s="183"/>
      <c r="W15" s="73"/>
      <c r="X15" s="183"/>
      <c r="Y15" s="183"/>
      <c r="Z15" s="183"/>
      <c r="AA15" s="73"/>
      <c r="AB15" s="183"/>
      <c r="AC15" s="183"/>
      <c r="AD15" s="183"/>
      <c r="AE15" s="73"/>
      <c r="AF15" s="183"/>
      <c r="AG15" s="183"/>
      <c r="AH15" s="183"/>
      <c r="AI15" s="73"/>
      <c r="AJ15" s="183"/>
      <c r="AK15" s="159"/>
      <c r="AL15" s="183"/>
      <c r="AM15" s="73"/>
      <c r="AN15" s="183"/>
    </row>
    <row r="16" spans="1:40" s="60" customFormat="1" ht="12" customHeight="1">
      <c r="B16" s="58" t="s">
        <v>3</v>
      </c>
      <c r="C16" s="58"/>
      <c r="D16" s="58"/>
      <c r="E16" s="58"/>
      <c r="F16" s="158"/>
      <c r="G16" s="73"/>
      <c r="H16" s="158"/>
      <c r="J16" s="158"/>
      <c r="K16" s="73"/>
      <c r="L16" s="158"/>
      <c r="N16" s="158"/>
      <c r="O16" s="73"/>
      <c r="P16" s="158"/>
      <c r="R16" s="158"/>
      <c r="S16" s="73"/>
      <c r="T16" s="158"/>
      <c r="U16" s="159"/>
      <c r="V16" s="158"/>
      <c r="W16" s="73"/>
      <c r="X16" s="158"/>
      <c r="Z16" s="158"/>
      <c r="AA16" s="73"/>
      <c r="AB16" s="158"/>
      <c r="AD16" s="158"/>
      <c r="AE16" s="73"/>
      <c r="AF16" s="158"/>
      <c r="AH16" s="158"/>
      <c r="AI16" s="73"/>
      <c r="AJ16" s="158"/>
      <c r="AK16" s="159"/>
      <c r="AL16" s="158"/>
      <c r="AM16" s="73"/>
      <c r="AN16" s="158"/>
    </row>
    <row r="17" spans="1:42" s="60" customFormat="1" ht="12" customHeight="1">
      <c r="B17" s="58" t="s">
        <v>2</v>
      </c>
      <c r="C17" s="58"/>
      <c r="D17" s="58"/>
      <c r="E17" s="58"/>
      <c r="F17" s="158"/>
      <c r="G17" s="73"/>
      <c r="H17" s="158"/>
      <c r="J17" s="158"/>
      <c r="K17" s="73"/>
      <c r="L17" s="158"/>
      <c r="N17" s="158"/>
      <c r="O17" s="73"/>
      <c r="P17" s="158"/>
      <c r="R17" s="158"/>
      <c r="S17" s="73"/>
      <c r="T17" s="158"/>
      <c r="U17" s="159"/>
      <c r="V17" s="158"/>
      <c r="W17" s="73"/>
      <c r="X17" s="158"/>
      <c r="Z17" s="158"/>
      <c r="AA17" s="73"/>
      <c r="AB17" s="158"/>
      <c r="AD17" s="158"/>
      <c r="AE17" s="73"/>
      <c r="AF17" s="158"/>
      <c r="AH17" s="158"/>
      <c r="AI17" s="73"/>
      <c r="AJ17" s="158"/>
      <c r="AK17" s="159"/>
      <c r="AL17" s="158"/>
      <c r="AM17" s="73"/>
      <c r="AN17" s="158"/>
    </row>
    <row r="18" spans="1:42" s="60" customFormat="1" ht="12" customHeight="1">
      <c r="B18" s="58" t="s">
        <v>4</v>
      </c>
      <c r="C18" s="58"/>
      <c r="D18" s="58"/>
      <c r="E18" s="58"/>
      <c r="F18" s="158"/>
      <c r="G18" s="73"/>
      <c r="H18" s="158"/>
      <c r="J18" s="158"/>
      <c r="K18" s="73"/>
      <c r="L18" s="158"/>
      <c r="N18" s="158"/>
      <c r="O18" s="73"/>
      <c r="P18" s="158"/>
      <c r="R18" s="158"/>
      <c r="S18" s="73"/>
      <c r="T18" s="158"/>
      <c r="U18" s="159"/>
      <c r="V18" s="158"/>
      <c r="W18" s="73"/>
      <c r="X18" s="158"/>
      <c r="Z18" s="158"/>
      <c r="AA18" s="73"/>
      <c r="AB18" s="158"/>
      <c r="AD18" s="158"/>
      <c r="AE18" s="73"/>
      <c r="AF18" s="158"/>
      <c r="AH18" s="158"/>
      <c r="AI18" s="73"/>
      <c r="AJ18" s="158"/>
      <c r="AK18" s="159"/>
      <c r="AL18" s="158"/>
      <c r="AM18" s="73"/>
      <c r="AN18" s="158"/>
    </row>
    <row r="19" spans="1:42" s="65" customFormat="1" ht="10.199999999999999">
      <c r="B19" s="74" t="s">
        <v>5</v>
      </c>
      <c r="C19" s="74"/>
      <c r="D19" s="74"/>
      <c r="E19" s="74"/>
      <c r="F19" s="160"/>
      <c r="G19" s="73"/>
      <c r="H19" s="158"/>
      <c r="I19" s="60"/>
      <c r="J19" s="158"/>
      <c r="K19" s="73"/>
      <c r="L19" s="158"/>
      <c r="M19" s="60"/>
      <c r="N19" s="158"/>
      <c r="O19" s="73"/>
      <c r="P19" s="158"/>
      <c r="Q19" s="60"/>
      <c r="R19" s="158"/>
      <c r="S19" s="73"/>
      <c r="T19" s="158"/>
      <c r="U19" s="159"/>
      <c r="V19" s="158"/>
      <c r="W19" s="73"/>
      <c r="X19" s="158"/>
      <c r="Y19" s="60"/>
      <c r="Z19" s="158"/>
      <c r="AA19" s="73"/>
      <c r="AB19" s="158"/>
      <c r="AC19" s="60"/>
      <c r="AD19" s="158"/>
      <c r="AE19" s="73"/>
      <c r="AF19" s="158"/>
      <c r="AG19" s="60"/>
      <c r="AH19" s="158"/>
      <c r="AI19" s="73"/>
      <c r="AJ19" s="158"/>
      <c r="AK19" s="159"/>
      <c r="AL19" s="158"/>
      <c r="AM19" s="73"/>
      <c r="AN19" s="160"/>
    </row>
    <row r="20" spans="1:42" s="65" customFormat="1" ht="12.75" customHeight="1">
      <c r="B20" s="75" t="s">
        <v>250</v>
      </c>
      <c r="C20" s="74"/>
      <c r="D20" s="74"/>
      <c r="E20" s="74"/>
      <c r="F20" s="160"/>
      <c r="G20" s="73"/>
      <c r="H20" s="158"/>
      <c r="I20" s="60"/>
      <c r="J20" s="158"/>
      <c r="K20" s="73"/>
      <c r="L20" s="158"/>
      <c r="M20" s="60"/>
      <c r="N20" s="158"/>
      <c r="O20" s="73"/>
      <c r="P20" s="158"/>
      <c r="Q20" s="60"/>
      <c r="R20" s="158"/>
      <c r="S20" s="73"/>
      <c r="T20" s="158"/>
      <c r="U20" s="159"/>
      <c r="V20" s="158"/>
      <c r="W20" s="73"/>
      <c r="X20" s="158"/>
      <c r="Y20" s="60"/>
      <c r="Z20" s="158"/>
      <c r="AA20" s="73"/>
      <c r="AB20" s="158"/>
      <c r="AC20" s="60"/>
      <c r="AD20" s="158"/>
      <c r="AE20" s="73"/>
      <c r="AF20" s="158"/>
      <c r="AG20" s="60"/>
      <c r="AH20" s="158"/>
      <c r="AI20" s="73"/>
      <c r="AJ20" s="158"/>
      <c r="AK20" s="159"/>
      <c r="AL20" s="158"/>
      <c r="AM20" s="73"/>
      <c r="AN20" s="160"/>
      <c r="AP20" s="31"/>
    </row>
    <row r="21" spans="1:42" s="65" customFormat="1" ht="12.75" customHeight="1">
      <c r="B21" s="75" t="s">
        <v>7</v>
      </c>
      <c r="C21" s="74"/>
      <c r="D21" s="74"/>
      <c r="E21" s="74"/>
      <c r="F21" s="160"/>
      <c r="G21" s="73"/>
      <c r="H21" s="158"/>
      <c r="I21" s="60"/>
      <c r="J21" s="158"/>
      <c r="K21" s="73"/>
      <c r="L21" s="158"/>
      <c r="M21" s="60"/>
      <c r="N21" s="158"/>
      <c r="O21" s="73"/>
      <c r="P21" s="158"/>
      <c r="Q21" s="60"/>
      <c r="R21" s="158"/>
      <c r="S21" s="73"/>
      <c r="T21" s="158"/>
      <c r="U21" s="159"/>
      <c r="V21" s="158"/>
      <c r="W21" s="73"/>
      <c r="X21" s="158"/>
      <c r="Y21" s="60"/>
      <c r="Z21" s="158"/>
      <c r="AA21" s="73"/>
      <c r="AB21" s="158"/>
      <c r="AC21" s="60"/>
      <c r="AD21" s="158"/>
      <c r="AE21" s="73"/>
      <c r="AF21" s="158"/>
      <c r="AG21" s="60"/>
      <c r="AH21" s="158"/>
      <c r="AI21" s="73"/>
      <c r="AJ21" s="158"/>
      <c r="AK21" s="159"/>
      <c r="AL21" s="158"/>
      <c r="AM21" s="73"/>
      <c r="AN21" s="160"/>
      <c r="AP21" s="31"/>
    </row>
    <row r="22" spans="1:42" s="65" customFormat="1" ht="12.75" customHeight="1">
      <c r="B22" s="75" t="s">
        <v>308</v>
      </c>
      <c r="C22" s="74"/>
      <c r="D22" s="74"/>
      <c r="E22" s="74"/>
      <c r="F22" s="160"/>
      <c r="G22" s="73"/>
      <c r="H22" s="158"/>
      <c r="I22" s="60"/>
      <c r="J22" s="158"/>
      <c r="K22" s="73"/>
      <c r="L22" s="158"/>
      <c r="M22" s="60"/>
      <c r="N22" s="158"/>
      <c r="O22" s="73"/>
      <c r="P22" s="158"/>
      <c r="Q22" s="60"/>
      <c r="R22" s="158"/>
      <c r="S22" s="73"/>
      <c r="T22" s="158"/>
      <c r="U22" s="159"/>
      <c r="V22" s="158"/>
      <c r="W22" s="73"/>
      <c r="X22" s="158"/>
      <c r="Y22" s="60"/>
      <c r="Z22" s="158"/>
      <c r="AA22" s="73"/>
      <c r="AB22" s="158"/>
      <c r="AC22" s="60"/>
      <c r="AD22" s="158"/>
      <c r="AE22" s="73"/>
      <c r="AF22" s="158"/>
      <c r="AG22" s="60"/>
      <c r="AH22" s="158"/>
      <c r="AI22" s="73"/>
      <c r="AJ22" s="158"/>
      <c r="AK22" s="159"/>
      <c r="AL22" s="158"/>
      <c r="AM22" s="73"/>
      <c r="AN22" s="160"/>
      <c r="AP22" s="31"/>
    </row>
    <row r="23" spans="1:42" s="60" customFormat="1" ht="22.5" customHeight="1">
      <c r="B23" s="58" t="s">
        <v>253</v>
      </c>
      <c r="C23" s="58"/>
      <c r="D23" s="58"/>
      <c r="E23" s="58"/>
      <c r="F23" s="160"/>
      <c r="G23" s="181"/>
      <c r="H23" s="160"/>
      <c r="I23" s="182"/>
      <c r="J23" s="160"/>
      <c r="K23" s="181"/>
      <c r="L23" s="160"/>
      <c r="M23" s="182"/>
      <c r="N23" s="160"/>
      <c r="O23" s="181"/>
      <c r="P23" s="160"/>
      <c r="Q23" s="182"/>
      <c r="R23" s="160"/>
      <c r="S23" s="181"/>
      <c r="T23" s="160"/>
      <c r="U23" s="160"/>
      <c r="V23" s="160"/>
      <c r="W23" s="181"/>
      <c r="X23" s="160"/>
      <c r="Y23" s="182"/>
      <c r="Z23" s="160"/>
      <c r="AA23" s="181"/>
      <c r="AB23" s="160"/>
      <c r="AC23" s="182"/>
      <c r="AD23" s="160"/>
      <c r="AE23" s="181"/>
      <c r="AF23" s="160"/>
      <c r="AG23" s="182"/>
      <c r="AH23" s="160"/>
      <c r="AI23" s="181"/>
      <c r="AJ23" s="160"/>
      <c r="AK23" s="160"/>
      <c r="AL23" s="160"/>
      <c r="AM23" s="181"/>
      <c r="AN23" s="160"/>
      <c r="AP23" s="31"/>
    </row>
    <row r="24" spans="1:42" s="60" customFormat="1" ht="5.25" customHeight="1">
      <c r="A24" s="62"/>
      <c r="B24" s="62"/>
      <c r="C24" s="62"/>
      <c r="D24" s="62"/>
      <c r="E24" s="62"/>
      <c r="F24" s="62"/>
      <c r="G24" s="174"/>
      <c r="H24" s="62"/>
      <c r="I24" s="62"/>
      <c r="J24" s="62"/>
      <c r="K24" s="174"/>
      <c r="L24" s="62"/>
      <c r="M24" s="62"/>
      <c r="N24" s="62"/>
      <c r="O24" s="174"/>
      <c r="P24" s="62"/>
      <c r="Q24" s="62"/>
      <c r="R24" s="62"/>
      <c r="S24" s="174"/>
      <c r="T24" s="62"/>
      <c r="U24" s="62"/>
      <c r="V24" s="62"/>
      <c r="W24" s="174"/>
      <c r="X24" s="62"/>
      <c r="Y24" s="62"/>
      <c r="Z24" s="62"/>
      <c r="AA24" s="174"/>
      <c r="AB24" s="62"/>
      <c r="AC24" s="62"/>
      <c r="AD24" s="62"/>
      <c r="AE24" s="174"/>
      <c r="AF24" s="62"/>
      <c r="AG24" s="62"/>
      <c r="AH24" s="62"/>
      <c r="AI24" s="174"/>
      <c r="AJ24" s="62"/>
      <c r="AK24" s="62"/>
      <c r="AL24" s="62"/>
      <c r="AM24" s="174"/>
      <c r="AN24" s="62"/>
      <c r="AP24" s="31"/>
    </row>
    <row r="25" spans="1:42" s="60" customFormat="1" ht="12" customHeight="1">
      <c r="A25" s="58"/>
      <c r="B25" s="58"/>
      <c r="C25" s="58"/>
      <c r="D25" s="58"/>
      <c r="E25" s="58"/>
      <c r="F25" s="63"/>
      <c r="G25" s="173"/>
      <c r="K25" s="173"/>
      <c r="O25" s="173"/>
      <c r="S25" s="173"/>
      <c r="U25" s="56"/>
      <c r="V25" s="63"/>
      <c r="W25" s="173"/>
      <c r="AA25" s="173"/>
      <c r="AE25" s="173"/>
      <c r="AI25" s="173"/>
      <c r="AK25" s="56"/>
      <c r="AM25" s="173"/>
      <c r="AP25" s="31"/>
    </row>
    <row r="26" spans="1:42" s="60" customFormat="1" ht="12" customHeight="1">
      <c r="A26" s="180" t="s">
        <v>252</v>
      </c>
      <c r="B26" s="180"/>
      <c r="C26" s="55"/>
      <c r="D26" s="55"/>
      <c r="E26" s="55"/>
      <c r="G26" s="170"/>
      <c r="K26" s="170"/>
      <c r="O26" s="170"/>
      <c r="S26" s="170"/>
      <c r="U26" s="59"/>
      <c r="W26" s="170"/>
      <c r="AA26" s="170"/>
      <c r="AE26" s="170"/>
      <c r="AI26" s="170"/>
      <c r="AK26" s="59"/>
      <c r="AM26" s="170"/>
    </row>
    <row r="27" spans="1:42" s="60" customFormat="1" ht="12" customHeight="1">
      <c r="A27" s="270" t="s">
        <v>0</v>
      </c>
      <c r="B27" s="270"/>
      <c r="C27" s="51"/>
      <c r="D27" s="51"/>
      <c r="E27" s="51"/>
      <c r="F27" s="54"/>
      <c r="G27" s="175"/>
      <c r="H27" s="54"/>
      <c r="I27" s="169"/>
      <c r="J27" s="54"/>
      <c r="K27" s="175"/>
      <c r="L27" s="54"/>
      <c r="M27" s="169"/>
      <c r="N27" s="54"/>
      <c r="O27" s="175"/>
      <c r="P27" s="54"/>
      <c r="Q27" s="169"/>
      <c r="R27" s="54"/>
      <c r="S27" s="175"/>
      <c r="T27" s="54"/>
      <c r="U27" s="56"/>
      <c r="V27" s="54"/>
      <c r="W27" s="175"/>
      <c r="X27" s="54"/>
      <c r="Y27" s="169"/>
      <c r="Z27" s="54"/>
      <c r="AA27" s="175"/>
      <c r="AB27" s="54"/>
      <c r="AC27" s="169"/>
      <c r="AD27" s="54"/>
      <c r="AE27" s="175"/>
      <c r="AF27" s="54"/>
      <c r="AG27" s="169"/>
      <c r="AH27" s="54"/>
      <c r="AI27" s="175"/>
      <c r="AJ27" s="54"/>
      <c r="AK27" s="56"/>
      <c r="AL27" s="54"/>
      <c r="AM27" s="175"/>
      <c r="AN27" s="54"/>
    </row>
    <row r="28" spans="1:42" s="60" customFormat="1" ht="12" customHeight="1">
      <c r="A28" s="57"/>
      <c r="B28" s="58" t="s">
        <v>142</v>
      </c>
      <c r="C28" s="58"/>
      <c r="D28" s="58"/>
      <c r="E28" s="58"/>
      <c r="F28" s="56"/>
      <c r="G28" s="175"/>
      <c r="H28" s="56"/>
      <c r="I28" s="56"/>
      <c r="J28" s="56"/>
      <c r="K28" s="176"/>
      <c r="L28" s="56"/>
      <c r="M28" s="56"/>
      <c r="N28" s="56"/>
      <c r="O28" s="176"/>
      <c r="P28" s="56"/>
      <c r="Q28" s="56"/>
      <c r="R28" s="56"/>
      <c r="S28" s="176"/>
      <c r="T28" s="56"/>
      <c r="U28" s="59"/>
      <c r="V28" s="56"/>
      <c r="W28" s="176"/>
      <c r="X28" s="56"/>
      <c r="Y28" s="56"/>
      <c r="Z28" s="56"/>
      <c r="AA28" s="176"/>
      <c r="AB28" s="56"/>
      <c r="AC28" s="56"/>
      <c r="AD28" s="56"/>
      <c r="AE28" s="176"/>
      <c r="AF28" s="56"/>
      <c r="AG28" s="56"/>
      <c r="AH28" s="56"/>
      <c r="AI28" s="176"/>
      <c r="AJ28" s="56"/>
      <c r="AK28" s="59"/>
      <c r="AL28" s="56"/>
      <c r="AM28" s="176"/>
      <c r="AN28" s="56"/>
    </row>
    <row r="29" spans="1:42" s="60" customFormat="1" ht="12" customHeight="1">
      <c r="B29" s="58" t="s">
        <v>1</v>
      </c>
      <c r="C29" s="58"/>
      <c r="D29" s="58"/>
      <c r="E29" s="58"/>
      <c r="F29" s="61"/>
      <c r="G29" s="175"/>
      <c r="H29" s="61"/>
      <c r="I29" s="163"/>
      <c r="J29" s="61"/>
      <c r="K29" s="175"/>
      <c r="L29" s="61"/>
      <c r="M29" s="163"/>
      <c r="N29" s="61"/>
      <c r="O29" s="175"/>
      <c r="P29" s="61"/>
      <c r="Q29" s="163"/>
      <c r="R29" s="61"/>
      <c r="S29" s="175"/>
      <c r="T29" s="61"/>
      <c r="U29" s="59"/>
      <c r="V29" s="61"/>
      <c r="W29" s="175"/>
      <c r="X29" s="61"/>
      <c r="Y29" s="163"/>
      <c r="Z29" s="61"/>
      <c r="AA29" s="175"/>
      <c r="AB29" s="61"/>
      <c r="AC29" s="163"/>
      <c r="AD29" s="61"/>
      <c r="AE29" s="175"/>
      <c r="AF29" s="61"/>
      <c r="AG29" s="163"/>
      <c r="AH29" s="61"/>
      <c r="AI29" s="175"/>
      <c r="AJ29" s="61"/>
      <c r="AK29" s="59"/>
      <c r="AL29" s="61"/>
      <c r="AM29" s="175"/>
      <c r="AN29" s="61"/>
    </row>
    <row r="30" spans="1:42" s="60" customFormat="1" ht="12" customHeight="1">
      <c r="B30" s="58" t="s">
        <v>251</v>
      </c>
      <c r="C30" s="58"/>
      <c r="D30" s="58"/>
      <c r="E30" s="58"/>
      <c r="F30" s="61"/>
      <c r="G30" s="175"/>
      <c r="H30" s="61"/>
      <c r="I30" s="163"/>
      <c r="J30" s="61"/>
      <c r="K30" s="175"/>
      <c r="L30" s="61"/>
      <c r="M30" s="163"/>
      <c r="N30" s="61"/>
      <c r="O30" s="175"/>
      <c r="P30" s="61"/>
      <c r="Q30" s="163"/>
      <c r="R30" s="61"/>
      <c r="S30" s="175"/>
      <c r="T30" s="61"/>
      <c r="U30" s="59"/>
      <c r="V30" s="61"/>
      <c r="W30" s="175"/>
      <c r="X30" s="61"/>
      <c r="Y30" s="163"/>
      <c r="Z30" s="61"/>
      <c r="AA30" s="175"/>
      <c r="AB30" s="61"/>
      <c r="AC30" s="163"/>
      <c r="AD30" s="61"/>
      <c r="AE30" s="175"/>
      <c r="AF30" s="61"/>
      <c r="AG30" s="163"/>
      <c r="AH30" s="61"/>
      <c r="AI30" s="175"/>
      <c r="AJ30" s="61"/>
      <c r="AK30" s="59"/>
      <c r="AL30" s="61"/>
      <c r="AM30" s="175"/>
      <c r="AN30" s="61"/>
    </row>
    <row r="31" spans="1:42" s="60" customFormat="1" ht="12" customHeight="1">
      <c r="B31" s="58" t="s">
        <v>297</v>
      </c>
      <c r="C31" s="58"/>
      <c r="D31" s="58"/>
      <c r="E31" s="58"/>
      <c r="F31" s="61"/>
      <c r="G31" s="175"/>
      <c r="H31" s="61"/>
      <c r="I31" s="163"/>
      <c r="J31" s="61"/>
      <c r="K31" s="175"/>
      <c r="L31" s="61"/>
      <c r="M31" s="163"/>
      <c r="N31" s="61"/>
      <c r="O31" s="175"/>
      <c r="P31" s="61"/>
      <c r="Q31" s="163"/>
      <c r="R31" s="61"/>
      <c r="S31" s="175"/>
      <c r="T31" s="61"/>
      <c r="U31" s="59"/>
      <c r="V31" s="61"/>
      <c r="W31" s="175"/>
      <c r="X31" s="61"/>
      <c r="Y31" s="163"/>
      <c r="Z31" s="61"/>
      <c r="AA31" s="175"/>
      <c r="AB31" s="61"/>
      <c r="AC31" s="163"/>
      <c r="AD31" s="61"/>
      <c r="AE31" s="175"/>
      <c r="AF31" s="61"/>
      <c r="AG31" s="163"/>
      <c r="AH31" s="61"/>
      <c r="AI31" s="175"/>
      <c r="AJ31" s="61"/>
      <c r="AK31" s="59"/>
      <c r="AL31" s="61"/>
      <c r="AM31" s="175"/>
      <c r="AN31" s="61"/>
    </row>
    <row r="32" spans="1:42" s="60" customFormat="1" ht="10.199999999999999">
      <c r="B32" s="58" t="s">
        <v>11</v>
      </c>
      <c r="C32" s="58"/>
      <c r="D32" s="58"/>
      <c r="E32" s="58"/>
      <c r="F32" s="61"/>
      <c r="G32" s="175"/>
      <c r="H32" s="61"/>
      <c r="I32" s="163"/>
      <c r="J32" s="61"/>
      <c r="K32" s="175"/>
      <c r="L32" s="61"/>
      <c r="M32" s="163"/>
      <c r="N32" s="61"/>
      <c r="O32" s="175"/>
      <c r="P32" s="61"/>
      <c r="Q32" s="163"/>
      <c r="R32" s="61"/>
      <c r="S32" s="175"/>
      <c r="T32" s="61"/>
      <c r="U32" s="59"/>
      <c r="V32" s="61"/>
      <c r="W32" s="175"/>
      <c r="X32" s="61"/>
      <c r="Y32" s="163"/>
      <c r="Z32" s="61"/>
      <c r="AA32" s="175"/>
      <c r="AB32" s="61"/>
      <c r="AC32" s="163"/>
      <c r="AD32" s="61"/>
      <c r="AE32" s="175"/>
      <c r="AF32" s="61"/>
      <c r="AG32" s="163"/>
      <c r="AH32" s="61"/>
      <c r="AI32" s="175"/>
      <c r="AJ32" s="61"/>
      <c r="AK32" s="59"/>
      <c r="AL32" s="61"/>
      <c r="AM32" s="175"/>
      <c r="AN32" s="61"/>
    </row>
    <row r="33" spans="1:40" s="60" customFormat="1" ht="10.5" customHeight="1">
      <c r="A33" s="62"/>
      <c r="B33" s="62"/>
      <c r="C33" s="62"/>
      <c r="D33" s="62"/>
      <c r="E33" s="62"/>
      <c r="F33" s="62"/>
      <c r="G33" s="174"/>
      <c r="H33" s="62"/>
      <c r="I33" s="62"/>
      <c r="J33" s="62"/>
      <c r="K33" s="174"/>
      <c r="L33" s="62"/>
      <c r="M33" s="62"/>
      <c r="N33" s="62"/>
      <c r="O33" s="174"/>
      <c r="P33" s="62"/>
      <c r="Q33" s="62"/>
      <c r="R33" s="62"/>
      <c r="S33" s="174"/>
      <c r="T33" s="62"/>
      <c r="U33" s="62"/>
      <c r="V33" s="62"/>
      <c r="W33" s="174"/>
      <c r="X33" s="62"/>
      <c r="Y33" s="62"/>
      <c r="Z33" s="62"/>
      <c r="AA33" s="174"/>
      <c r="AB33" s="62"/>
      <c r="AC33" s="62"/>
      <c r="AD33" s="62"/>
      <c r="AE33" s="174"/>
      <c r="AF33" s="62"/>
      <c r="AG33" s="62"/>
      <c r="AH33" s="62"/>
      <c r="AI33" s="174"/>
      <c r="AJ33" s="62"/>
      <c r="AK33" s="62"/>
      <c r="AL33" s="62"/>
      <c r="AM33" s="174"/>
      <c r="AN33" s="62"/>
    </row>
    <row r="34" spans="1:40" ht="11.25" customHeight="1">
      <c r="A34" s="58"/>
      <c r="B34" s="58"/>
      <c r="C34" s="58"/>
      <c r="D34" s="58"/>
      <c r="E34" s="58"/>
      <c r="F34" s="163"/>
      <c r="G34" s="176"/>
      <c r="H34" s="163"/>
      <c r="I34" s="163"/>
      <c r="J34" s="163"/>
      <c r="K34" s="176"/>
      <c r="L34" s="163"/>
      <c r="M34" s="163"/>
      <c r="N34" s="163"/>
      <c r="O34" s="176"/>
      <c r="P34" s="163"/>
      <c r="Q34" s="163"/>
      <c r="R34" s="163"/>
      <c r="S34" s="176"/>
      <c r="T34" s="163"/>
      <c r="U34" s="59"/>
      <c r="V34" s="163"/>
      <c r="W34" s="176"/>
      <c r="X34" s="163"/>
      <c r="Y34" s="163"/>
      <c r="Z34" s="163"/>
      <c r="AA34" s="176"/>
      <c r="AB34" s="163"/>
      <c r="AC34" s="163"/>
      <c r="AD34" s="163"/>
      <c r="AE34" s="176"/>
      <c r="AF34" s="163"/>
      <c r="AG34" s="163"/>
      <c r="AH34" s="163"/>
      <c r="AI34" s="176"/>
      <c r="AJ34" s="163"/>
      <c r="AK34" s="59"/>
      <c r="AL34" s="163"/>
      <c r="AM34" s="176"/>
      <c r="AN34" s="163"/>
    </row>
    <row r="35" spans="1:40" ht="12" customHeight="1">
      <c r="A35" s="180" t="s">
        <v>143</v>
      </c>
      <c r="B35" s="180"/>
      <c r="C35" s="180"/>
      <c r="D35" s="180"/>
      <c r="E35" s="180"/>
      <c r="F35" s="184"/>
      <c r="G35" s="186"/>
      <c r="H35" s="184"/>
      <c r="I35" s="56"/>
      <c r="J35" s="56"/>
      <c r="K35" s="186"/>
      <c r="L35" s="56"/>
      <c r="M35" s="56"/>
      <c r="N35" s="56"/>
      <c r="O35" s="186"/>
      <c r="P35" s="56"/>
      <c r="Q35" s="56"/>
      <c r="R35" s="56"/>
      <c r="S35" s="186"/>
      <c r="T35" s="56"/>
      <c r="U35" s="190"/>
      <c r="V35" s="164"/>
      <c r="W35" s="186"/>
      <c r="X35" s="164"/>
      <c r="Y35" s="164"/>
      <c r="Z35" s="56"/>
      <c r="AA35" s="186"/>
      <c r="AB35" s="56"/>
      <c r="AC35" s="56"/>
      <c r="AD35" s="56"/>
      <c r="AE35" s="186"/>
      <c r="AF35" s="56"/>
      <c r="AG35" s="56"/>
      <c r="AH35" s="56"/>
      <c r="AI35" s="186"/>
      <c r="AJ35" s="56"/>
      <c r="AK35" s="190"/>
      <c r="AL35" s="56"/>
      <c r="AM35" s="186"/>
      <c r="AN35" s="56"/>
    </row>
    <row r="36" spans="1:40" ht="11.25" customHeight="1">
      <c r="A36" s="270" t="s">
        <v>0</v>
      </c>
      <c r="B36" s="270"/>
      <c r="C36" s="51"/>
      <c r="D36" s="51"/>
      <c r="E36" s="51"/>
      <c r="F36" s="54"/>
      <c r="G36" s="179"/>
      <c r="H36" s="54"/>
      <c r="I36" s="165"/>
      <c r="J36" s="54"/>
      <c r="K36" s="179"/>
      <c r="L36" s="54"/>
      <c r="M36" s="165"/>
      <c r="N36" s="54"/>
      <c r="O36" s="179"/>
      <c r="P36" s="54"/>
      <c r="Q36" s="165"/>
      <c r="R36" s="54"/>
      <c r="S36" s="179"/>
      <c r="T36" s="54"/>
      <c r="U36" s="56"/>
      <c r="V36" s="54"/>
      <c r="W36" s="179"/>
      <c r="X36" s="54"/>
      <c r="Y36" s="165"/>
      <c r="Z36" s="54"/>
      <c r="AA36" s="179"/>
      <c r="AB36" s="54"/>
      <c r="AC36" s="165"/>
      <c r="AD36" s="54"/>
      <c r="AE36" s="179"/>
      <c r="AF36" s="54"/>
      <c r="AG36" s="165"/>
      <c r="AH36" s="54"/>
      <c r="AI36" s="179"/>
      <c r="AJ36" s="54"/>
      <c r="AK36" s="56"/>
      <c r="AL36" s="54"/>
      <c r="AM36" s="179"/>
      <c r="AN36" s="54"/>
    </row>
    <row r="37" spans="1:40">
      <c r="A37" s="55"/>
      <c r="B37" s="58" t="s">
        <v>142</v>
      </c>
      <c r="C37" s="55"/>
      <c r="D37" s="55"/>
      <c r="E37" s="55"/>
      <c r="F37" s="164"/>
      <c r="G37" s="187"/>
      <c r="H37" s="164"/>
      <c r="I37" s="59"/>
      <c r="J37" s="59"/>
      <c r="K37" s="187"/>
      <c r="L37" s="59"/>
      <c r="M37" s="59"/>
      <c r="N37" s="59"/>
      <c r="O37" s="187"/>
      <c r="P37" s="59"/>
      <c r="Q37" s="59"/>
      <c r="R37" s="59"/>
      <c r="S37" s="187"/>
      <c r="T37" s="59"/>
      <c r="U37" s="185"/>
      <c r="V37" s="164"/>
      <c r="W37" s="187"/>
      <c r="X37" s="164"/>
      <c r="Y37" s="164"/>
      <c r="Z37" s="59"/>
      <c r="AA37" s="187"/>
      <c r="AB37" s="59"/>
      <c r="AC37" s="59"/>
      <c r="AD37" s="59"/>
      <c r="AE37" s="187"/>
      <c r="AF37" s="59"/>
      <c r="AG37" s="59"/>
      <c r="AH37" s="59"/>
      <c r="AI37" s="187"/>
      <c r="AJ37" s="59"/>
      <c r="AK37" s="185"/>
      <c r="AL37" s="59"/>
      <c r="AM37" s="187"/>
      <c r="AN37" s="59"/>
    </row>
    <row r="38" spans="1:40">
      <c r="A38" s="55"/>
      <c r="B38" s="58" t="s">
        <v>226</v>
      </c>
      <c r="C38" s="55"/>
      <c r="D38" s="55"/>
      <c r="E38" s="55"/>
      <c r="F38" s="61"/>
      <c r="G38" s="175"/>
      <c r="H38" s="61"/>
      <c r="I38" s="166"/>
      <c r="J38" s="61"/>
      <c r="K38" s="175"/>
      <c r="L38" s="61"/>
      <c r="M38" s="166"/>
      <c r="N38" s="61"/>
      <c r="O38" s="175"/>
      <c r="P38" s="61"/>
      <c r="Q38" s="166"/>
      <c r="R38" s="61"/>
      <c r="S38" s="175"/>
      <c r="T38" s="61"/>
      <c r="U38" s="59"/>
      <c r="V38" s="61"/>
      <c r="W38" s="175"/>
      <c r="X38" s="61"/>
      <c r="Y38" s="166"/>
      <c r="Z38" s="61"/>
      <c r="AA38" s="175"/>
      <c r="AB38" s="61"/>
      <c r="AC38" s="166"/>
      <c r="AD38" s="61"/>
      <c r="AE38" s="175"/>
      <c r="AF38" s="61"/>
      <c r="AG38" s="166"/>
      <c r="AH38" s="61"/>
      <c r="AI38" s="175"/>
      <c r="AJ38" s="61"/>
      <c r="AK38" s="59"/>
      <c r="AL38" s="61"/>
      <c r="AM38" s="175"/>
      <c r="AN38" s="59"/>
    </row>
    <row r="39" spans="1:40">
      <c r="A39" s="55"/>
      <c r="B39" s="58" t="s">
        <v>13</v>
      </c>
      <c r="C39" s="55"/>
      <c r="D39" s="55"/>
      <c r="E39" s="55"/>
      <c r="F39" s="61"/>
      <c r="G39" s="175"/>
      <c r="H39" s="61"/>
      <c r="I39" s="166"/>
      <c r="J39" s="61"/>
      <c r="K39" s="175"/>
      <c r="L39" s="61"/>
      <c r="M39" s="166"/>
      <c r="N39" s="61"/>
      <c r="O39" s="175"/>
      <c r="P39" s="61"/>
      <c r="Q39" s="166"/>
      <c r="R39" s="61"/>
      <c r="S39" s="175"/>
      <c r="T39" s="61"/>
      <c r="U39" s="59"/>
      <c r="V39" s="61"/>
      <c r="W39" s="175"/>
      <c r="X39" s="61"/>
      <c r="Y39" s="166"/>
      <c r="Z39" s="61"/>
      <c r="AA39" s="175"/>
      <c r="AB39" s="61"/>
      <c r="AC39" s="166"/>
      <c r="AD39" s="61"/>
      <c r="AE39" s="175"/>
      <c r="AF39" s="61"/>
      <c r="AG39" s="166"/>
      <c r="AH39" s="61"/>
      <c r="AI39" s="175"/>
      <c r="AJ39" s="61"/>
      <c r="AK39" s="59"/>
      <c r="AL39" s="61"/>
      <c r="AM39" s="175"/>
      <c r="AN39" s="59"/>
    </row>
    <row r="40" spans="1:40">
      <c r="A40" s="55"/>
      <c r="B40" s="58" t="s">
        <v>14</v>
      </c>
      <c r="C40" s="55"/>
      <c r="D40" s="55"/>
      <c r="E40" s="55"/>
      <c r="F40" s="61"/>
      <c r="G40" s="175"/>
      <c r="H40" s="61"/>
      <c r="I40" s="166"/>
      <c r="J40" s="61"/>
      <c r="K40" s="175"/>
      <c r="L40" s="61"/>
      <c r="M40" s="166"/>
      <c r="N40" s="61"/>
      <c r="O40" s="175"/>
      <c r="P40" s="61"/>
      <c r="Q40" s="166"/>
      <c r="R40" s="61"/>
      <c r="S40" s="175"/>
      <c r="T40" s="61"/>
      <c r="U40" s="59"/>
      <c r="V40" s="61"/>
      <c r="W40" s="175"/>
      <c r="X40" s="61"/>
      <c r="Y40" s="166"/>
      <c r="Z40" s="61"/>
      <c r="AA40" s="175"/>
      <c r="AB40" s="61"/>
      <c r="AC40" s="166"/>
      <c r="AD40" s="61"/>
      <c r="AE40" s="175"/>
      <c r="AF40" s="61"/>
      <c r="AG40" s="166"/>
      <c r="AH40" s="61"/>
      <c r="AI40" s="175"/>
      <c r="AJ40" s="61"/>
      <c r="AK40" s="59"/>
      <c r="AL40" s="61"/>
      <c r="AM40" s="175"/>
      <c r="AN40" s="59"/>
    </row>
    <row r="41" spans="1:40">
      <c r="A41" s="55"/>
      <c r="B41" s="58" t="s">
        <v>17</v>
      </c>
      <c r="C41" s="55"/>
      <c r="D41" s="55"/>
      <c r="E41" s="55"/>
      <c r="F41" s="61"/>
      <c r="G41" s="175"/>
      <c r="H41" s="61"/>
      <c r="I41" s="166"/>
      <c r="J41" s="61"/>
      <c r="K41" s="175"/>
      <c r="L41" s="61"/>
      <c r="M41" s="166"/>
      <c r="N41" s="61"/>
      <c r="O41" s="175"/>
      <c r="P41" s="61"/>
      <c r="Q41" s="166"/>
      <c r="R41" s="61"/>
      <c r="S41" s="175"/>
      <c r="T41" s="61"/>
      <c r="U41" s="59"/>
      <c r="V41" s="61"/>
      <c r="W41" s="175"/>
      <c r="X41" s="61"/>
      <c r="Y41" s="166"/>
      <c r="Z41" s="61"/>
      <c r="AA41" s="175"/>
      <c r="AB41" s="61"/>
      <c r="AC41" s="166"/>
      <c r="AD41" s="61"/>
      <c r="AE41" s="175"/>
      <c r="AF41" s="61"/>
      <c r="AG41" s="166"/>
      <c r="AH41" s="61"/>
      <c r="AI41" s="175"/>
      <c r="AJ41" s="61"/>
      <c r="AK41" s="59"/>
      <c r="AL41" s="61"/>
      <c r="AM41" s="175"/>
      <c r="AN41" s="59"/>
    </row>
    <row r="42" spans="1:40" ht="13.8" thickBot="1">
      <c r="A42" s="66"/>
      <c r="B42" s="66"/>
      <c r="C42" s="66"/>
      <c r="D42" s="66"/>
      <c r="E42" s="66"/>
      <c r="F42" s="67"/>
      <c r="G42" s="188"/>
      <c r="H42" s="67"/>
      <c r="I42" s="68"/>
      <c r="J42" s="67"/>
      <c r="K42" s="188"/>
      <c r="L42" s="67"/>
      <c r="M42" s="68"/>
      <c r="N42" s="67"/>
      <c r="O42" s="188"/>
      <c r="P42" s="67"/>
      <c r="Q42" s="68"/>
      <c r="R42" s="67"/>
      <c r="S42" s="188"/>
      <c r="T42" s="67"/>
      <c r="U42" s="69"/>
      <c r="V42" s="67"/>
      <c r="W42" s="188"/>
      <c r="X42" s="67"/>
      <c r="Y42" s="68"/>
      <c r="Z42" s="67"/>
      <c r="AA42" s="188"/>
      <c r="AB42" s="67"/>
      <c r="AC42" s="68"/>
      <c r="AD42" s="67"/>
      <c r="AE42" s="188"/>
      <c r="AF42" s="67"/>
      <c r="AG42" s="68"/>
      <c r="AH42" s="67"/>
      <c r="AI42" s="188"/>
      <c r="AJ42" s="67"/>
      <c r="AK42" s="69"/>
      <c r="AL42" s="67"/>
      <c r="AM42" s="188"/>
      <c r="AN42" s="67"/>
    </row>
    <row r="43" spans="1:40">
      <c r="A43" s="60" t="s">
        <v>255</v>
      </c>
      <c r="K43" s="49"/>
      <c r="O43" s="49"/>
      <c r="S43" s="49"/>
      <c r="W43" s="49"/>
      <c r="AA43" s="49"/>
      <c r="AE43" s="49"/>
      <c r="AI43" s="49"/>
      <c r="AM43" s="49"/>
    </row>
    <row r="44" spans="1:40">
      <c r="A44" s="60" t="s">
        <v>256</v>
      </c>
      <c r="K44" s="49"/>
      <c r="O44" s="49"/>
      <c r="R44" s="60" t="s">
        <v>260</v>
      </c>
      <c r="S44" s="49"/>
      <c r="W44" s="49"/>
      <c r="AA44" s="49"/>
      <c r="AE44" s="49"/>
      <c r="AI44" s="49"/>
      <c r="AM44" s="49"/>
    </row>
    <row r="45" spans="1:40">
      <c r="A45" s="60" t="s">
        <v>257</v>
      </c>
      <c r="K45" s="49"/>
      <c r="O45" s="49"/>
      <c r="R45" s="60" t="s">
        <v>261</v>
      </c>
      <c r="S45" s="49"/>
      <c r="W45" s="49"/>
      <c r="AA45" s="49"/>
      <c r="AE45" s="49"/>
      <c r="AI45" s="49"/>
      <c r="AM45" s="49"/>
    </row>
    <row r="46" spans="1:40">
      <c r="A46" s="60" t="s">
        <v>258</v>
      </c>
      <c r="K46" s="49"/>
      <c r="O46" s="49"/>
      <c r="R46" s="60" t="s">
        <v>262</v>
      </c>
      <c r="S46" s="49"/>
      <c r="W46" s="49"/>
      <c r="AA46" s="49"/>
      <c r="AE46" s="49"/>
      <c r="AI46" s="49"/>
      <c r="AM46" s="49"/>
    </row>
    <row r="47" spans="1:40">
      <c r="A47" s="60" t="s">
        <v>259</v>
      </c>
      <c r="K47" s="49"/>
      <c r="O47" s="49"/>
      <c r="R47" s="60" t="s">
        <v>263</v>
      </c>
      <c r="S47" s="49"/>
      <c r="W47" s="49"/>
      <c r="AA47" s="49"/>
      <c r="AE47" s="49"/>
      <c r="AI47" s="49"/>
      <c r="AM47" s="49"/>
    </row>
    <row r="48" spans="1:40">
      <c r="A48" s="18" t="s">
        <v>309</v>
      </c>
    </row>
    <row r="49" ht="18" customHeight="1"/>
    <row r="50" ht="8.25" customHeight="1"/>
  </sheetData>
  <sheetProtection formatCells="0" formatColumns="0" formatRows="0"/>
  <mergeCells count="28">
    <mergeCell ref="A3:B3"/>
    <mergeCell ref="F3:AN3"/>
    <mergeCell ref="A4:B4"/>
    <mergeCell ref="F4:H4"/>
    <mergeCell ref="J4:L4"/>
    <mergeCell ref="N4:P4"/>
    <mergeCell ref="R4:T4"/>
    <mergeCell ref="V4:X4"/>
    <mergeCell ref="Z4:AB4"/>
    <mergeCell ref="AD4:AF4"/>
    <mergeCell ref="AL4:AN4"/>
    <mergeCell ref="AM5:AN5"/>
    <mergeCell ref="A27:B27"/>
    <mergeCell ref="G5:H5"/>
    <mergeCell ref="K5:L5"/>
    <mergeCell ref="O5:P5"/>
    <mergeCell ref="S5:T5"/>
    <mergeCell ref="W5:X5"/>
    <mergeCell ref="A14:B14"/>
    <mergeCell ref="A36:B36"/>
    <mergeCell ref="AH4:AJ4"/>
    <mergeCell ref="A9:B9"/>
    <mergeCell ref="A11:B11"/>
    <mergeCell ref="A13:B13"/>
    <mergeCell ref="A5:B5"/>
    <mergeCell ref="AA5:AB5"/>
    <mergeCell ref="AE5:AF5"/>
    <mergeCell ref="AI5:AJ5"/>
  </mergeCells>
  <hyperlinks>
    <hyperlink ref="AL1" location="'Innehåll_ Contents'!Utskriftsområde" display="Till tabellförteckning" xr:uid="{130243A3-2335-4D2A-A9FA-A29CE4109D0A}"/>
  </hyperlinks>
  <pageMargins left="0.4" right="0.42" top="0.9" bottom="0.56000000000000005" header="0.5" footer="0.5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8F76-450F-44BD-BF20-AC11B4201F9B}">
  <dimension ref="A1:B6"/>
  <sheetViews>
    <sheetView workbookViewId="0">
      <selection sqref="A1:B1"/>
    </sheetView>
  </sheetViews>
  <sheetFormatPr defaultColWidth="9.109375" defaultRowHeight="13.2"/>
  <cols>
    <col min="1" max="1" width="25.6640625" style="6" customWidth="1"/>
    <col min="2" max="2" width="62.33203125" style="6" customWidth="1"/>
    <col min="3" max="16384" width="9.109375" style="6"/>
  </cols>
  <sheetData>
    <row r="1" spans="1:2" s="212" customFormat="1" ht="22.5" customHeight="1">
      <c r="A1" s="246" t="s">
        <v>293</v>
      </c>
      <c r="B1" s="246"/>
    </row>
    <row r="3" spans="1:2" ht="18" customHeight="1">
      <c r="A3" s="248" t="s">
        <v>301</v>
      </c>
      <c r="B3" s="248"/>
    </row>
    <row r="4" spans="1:2" ht="71.25" customHeight="1">
      <c r="A4" s="247" t="s">
        <v>310</v>
      </c>
      <c r="B4" s="247"/>
    </row>
    <row r="5" spans="1:2" ht="16.5" customHeight="1">
      <c r="A5" s="248" t="s">
        <v>302</v>
      </c>
      <c r="B5" s="248"/>
    </row>
    <row r="6" spans="1:2" ht="40.5" customHeight="1">
      <c r="A6" s="247" t="s">
        <v>303</v>
      </c>
      <c r="B6" s="247"/>
    </row>
  </sheetData>
  <mergeCells count="5">
    <mergeCell ref="A1:B1"/>
    <mergeCell ref="A4:B4"/>
    <mergeCell ref="A3:B3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C912-C385-4CBA-B9FC-3D06466A2157}">
  <dimension ref="A1:C12"/>
  <sheetViews>
    <sheetView workbookViewId="0">
      <selection sqref="A1:C1"/>
    </sheetView>
  </sheetViews>
  <sheetFormatPr defaultColWidth="9.109375" defaultRowHeight="13.2"/>
  <cols>
    <col min="1" max="1" width="4.44140625" style="196" bestFit="1" customWidth="1"/>
    <col min="2" max="2" width="42.44140625" style="196" bestFit="1" customWidth="1"/>
    <col min="3" max="3" width="41.88671875" style="196" customWidth="1"/>
    <col min="4" max="16384" width="9.109375" style="196"/>
  </cols>
  <sheetData>
    <row r="1" spans="1:3" ht="20.399999999999999">
      <c r="A1" s="249" t="s">
        <v>267</v>
      </c>
      <c r="B1" s="249"/>
      <c r="C1" s="249"/>
    </row>
    <row r="3" spans="1:3">
      <c r="A3" s="197" t="s">
        <v>268</v>
      </c>
      <c r="C3" s="198" t="s">
        <v>269</v>
      </c>
    </row>
    <row r="4" spans="1:3">
      <c r="A4" s="199"/>
    </row>
    <row r="5" spans="1:3">
      <c r="A5" s="200" t="s">
        <v>270</v>
      </c>
      <c r="B5" s="196" t="s">
        <v>271</v>
      </c>
      <c r="C5" s="196" t="s">
        <v>272</v>
      </c>
    </row>
    <row r="6" spans="1:3">
      <c r="A6" s="200" t="s">
        <v>273</v>
      </c>
      <c r="B6" s="196" t="s">
        <v>274</v>
      </c>
      <c r="C6" s="196" t="s">
        <v>275</v>
      </c>
    </row>
    <row r="7" spans="1:3" ht="13.8">
      <c r="A7" s="201" t="s">
        <v>276</v>
      </c>
      <c r="B7" s="202" t="s">
        <v>277</v>
      </c>
      <c r="C7" s="196" t="s">
        <v>278</v>
      </c>
    </row>
    <row r="8" spans="1:3">
      <c r="A8" s="203">
        <v>0</v>
      </c>
      <c r="B8" s="196" t="s">
        <v>279</v>
      </c>
      <c r="C8" s="196" t="s">
        <v>280</v>
      </c>
    </row>
    <row r="9" spans="1:3">
      <c r="A9" s="200" t="s">
        <v>281</v>
      </c>
      <c r="B9" s="202" t="s">
        <v>282</v>
      </c>
      <c r="C9" s="196" t="s">
        <v>283</v>
      </c>
    </row>
    <row r="10" spans="1:3">
      <c r="A10" s="200" t="s">
        <v>284</v>
      </c>
      <c r="B10" s="202" t="s">
        <v>285</v>
      </c>
      <c r="C10" s="196" t="s">
        <v>286</v>
      </c>
    </row>
    <row r="11" spans="1:3">
      <c r="A11" s="204" t="s">
        <v>287</v>
      </c>
      <c r="B11" s="202" t="s">
        <v>288</v>
      </c>
      <c r="C11" s="196" t="s">
        <v>289</v>
      </c>
    </row>
    <row r="12" spans="1:3" ht="39.6">
      <c r="A12" s="205" t="s">
        <v>290</v>
      </c>
      <c r="B12" s="206" t="s">
        <v>291</v>
      </c>
      <c r="C12" s="207" t="s">
        <v>292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I47"/>
  <sheetViews>
    <sheetView workbookViewId="0"/>
  </sheetViews>
  <sheetFormatPr defaultColWidth="9.109375" defaultRowHeight="13.2"/>
  <cols>
    <col min="1" max="1" width="27.88671875" style="6" customWidth="1"/>
    <col min="2" max="2" width="10.5546875" style="6" bestFit="1" customWidth="1"/>
    <col min="3" max="3" width="11.44140625" style="6" customWidth="1"/>
    <col min="4" max="7" width="9.109375" style="6"/>
    <col min="8" max="8" width="10.33203125" style="6" customWidth="1"/>
    <col min="9" max="9" width="12.5546875" style="6" customWidth="1"/>
    <col min="10" max="16384" width="9.109375" style="6"/>
  </cols>
  <sheetData>
    <row r="1" spans="1:9" ht="12.75" customHeight="1">
      <c r="A1" s="19" t="s">
        <v>323</v>
      </c>
    </row>
    <row r="2" spans="1:9">
      <c r="A2" s="112" t="s">
        <v>324</v>
      </c>
    </row>
    <row r="3" spans="1:9" ht="13.8" thickBot="1"/>
    <row r="4" spans="1:9" s="18" customFormat="1" ht="24" customHeight="1">
      <c r="A4" s="79" t="s">
        <v>46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8" customFormat="1" ht="24" customHeight="1">
      <c r="A5" s="156" t="s">
        <v>144</v>
      </c>
      <c r="B5" s="116" t="s">
        <v>88</v>
      </c>
      <c r="C5" s="1"/>
      <c r="D5" s="1"/>
      <c r="E5" s="1"/>
      <c r="F5" s="1"/>
      <c r="G5" s="1"/>
      <c r="H5" s="1"/>
      <c r="I5" s="1"/>
    </row>
    <row r="6" spans="1:9" s="18" customFormat="1" ht="42.75" customHeight="1" thickBot="1">
      <c r="A6" s="109"/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31" customFormat="1" ht="17.25" customHeight="1">
      <c r="A7" s="34" t="s">
        <v>49</v>
      </c>
      <c r="B7" s="91">
        <f>'Tabell 1.2'!B7+'Tabell 1.3'!B7</f>
        <v>192290.87526211556</v>
      </c>
      <c r="C7" s="91">
        <f>'Tabell 1.2'!C7+'Tabell 1.3'!C7</f>
        <v>210619.13333971781</v>
      </c>
      <c r="D7" s="91"/>
      <c r="E7" s="91"/>
      <c r="F7" s="91"/>
      <c r="G7" s="91"/>
      <c r="H7" s="91"/>
      <c r="I7" s="91"/>
    </row>
    <row r="8" spans="1:9" s="31" customFormat="1" ht="17.25" customHeight="1">
      <c r="A8" s="34" t="s">
        <v>209</v>
      </c>
      <c r="B8" s="91">
        <f>'Tabell 1.2'!B8+'Tabell 1.3'!B8</f>
        <v>18148.385360959011</v>
      </c>
      <c r="C8" s="91">
        <f>'Tabell 1.2'!C8+'Tabell 1.3'!C8</f>
        <v>18114.602139730454</v>
      </c>
      <c r="D8" s="91"/>
      <c r="E8" s="91"/>
      <c r="F8" s="91"/>
      <c r="G8" s="91"/>
      <c r="H8" s="91"/>
      <c r="I8" s="91"/>
    </row>
    <row r="9" spans="1:9" s="31" customFormat="1" ht="17.25" customHeight="1">
      <c r="A9" s="34" t="s">
        <v>53</v>
      </c>
      <c r="B9" s="91">
        <f>'Tabell 1.2'!B9+'Tabell 1.3'!B9</f>
        <v>30146.682752482673</v>
      </c>
      <c r="C9" s="91">
        <f>'Tabell 1.2'!C9+'Tabell 1.3'!C9</f>
        <v>26398.490353287263</v>
      </c>
      <c r="D9" s="91"/>
      <c r="E9" s="91"/>
      <c r="F9" s="91"/>
      <c r="G9" s="91"/>
      <c r="H9" s="91"/>
      <c r="I9" s="91"/>
    </row>
    <row r="10" spans="1:9" s="31" customFormat="1" ht="17.25" customHeight="1">
      <c r="A10" s="34" t="s">
        <v>210</v>
      </c>
      <c r="B10" s="91">
        <f>'Tabell 1.2'!B10+'Tabell 1.3'!B10</f>
        <v>16.035216390489612</v>
      </c>
      <c r="C10" s="91">
        <f>'Tabell 1.2'!C10+'Tabell 1.3'!C10</f>
        <v>16.353880147007061</v>
      </c>
      <c r="D10" s="91"/>
      <c r="E10" s="91"/>
      <c r="F10" s="91"/>
      <c r="G10" s="91"/>
      <c r="H10" s="91"/>
      <c r="I10" s="91"/>
    </row>
    <row r="11" spans="1:9" s="31" customFormat="1" ht="17.25" customHeight="1">
      <c r="A11" s="34" t="s">
        <v>212</v>
      </c>
      <c r="B11" s="91">
        <f>'Tabell 1.2'!B11+'Tabell 1.3'!B11</f>
        <v>2220.3836317665346</v>
      </c>
      <c r="C11" s="91">
        <f>'Tabell 1.2'!C11+'Tabell 1.3'!C11</f>
        <v>2236.1245370817051</v>
      </c>
      <c r="D11" s="91"/>
      <c r="E11" s="91"/>
      <c r="F11" s="91"/>
      <c r="G11" s="91"/>
      <c r="H11" s="91"/>
      <c r="I11" s="91"/>
    </row>
    <row r="12" spans="1:9" s="31" customFormat="1" ht="17.25" customHeight="1">
      <c r="A12" s="34" t="s">
        <v>213</v>
      </c>
      <c r="B12" s="91">
        <f>'Tabell 1.2'!B12+'Tabell 1.3'!B12</f>
        <v>5109.3242259845501</v>
      </c>
      <c r="C12" s="91">
        <f>'Tabell 1.2'!C12+'Tabell 1.3'!C12</f>
        <v>5101.1871597017835</v>
      </c>
      <c r="D12" s="91"/>
      <c r="E12" s="91"/>
      <c r="F12" s="91"/>
      <c r="G12" s="91"/>
      <c r="H12" s="91"/>
      <c r="I12" s="91"/>
    </row>
    <row r="13" spans="1:9" s="31" customFormat="1" ht="17.25" customHeight="1">
      <c r="A13" s="34" t="s">
        <v>214</v>
      </c>
      <c r="B13" s="91">
        <f>'Tabell 1.2'!B13+'Tabell 1.3'!B13</f>
        <v>63.016320018810262</v>
      </c>
      <c r="C13" s="91">
        <f>'Tabell 1.2'!C13+'Tabell 1.3'!C13</f>
        <v>67.248327319652731</v>
      </c>
      <c r="D13" s="91"/>
      <c r="E13" s="91"/>
      <c r="F13" s="91"/>
      <c r="G13" s="91"/>
      <c r="H13" s="91"/>
      <c r="I13" s="91"/>
    </row>
    <row r="14" spans="1:9" s="31" customFormat="1" ht="17.25" customHeight="1">
      <c r="A14" s="34" t="s">
        <v>215</v>
      </c>
      <c r="B14" s="91">
        <f>'Tabell 1.2'!B14+'Tabell 1.3'!B14</f>
        <v>490.98679906808104</v>
      </c>
      <c r="C14" s="91">
        <f>'Tabell 1.2'!C14+'Tabell 1.3'!C14</f>
        <v>492.2738310733136</v>
      </c>
      <c r="D14" s="91"/>
      <c r="E14" s="91"/>
      <c r="F14" s="91"/>
      <c r="G14" s="91"/>
      <c r="H14" s="91"/>
      <c r="I14" s="91"/>
    </row>
    <row r="15" spans="1:9" s="31" customFormat="1" ht="17.25" customHeight="1">
      <c r="A15" s="34" t="s">
        <v>311</v>
      </c>
      <c r="B15" s="91">
        <f>'Tabell 1.2'!B15+'Tabell 1.3'!B15</f>
        <v>25164.432331892709</v>
      </c>
      <c r="C15" s="91">
        <f>'Tabell 1.2'!C15+'Tabell 1.3'!C15</f>
        <v>25319.81853518244</v>
      </c>
      <c r="D15" s="91"/>
      <c r="E15" s="91"/>
      <c r="F15" s="91"/>
      <c r="G15" s="91"/>
      <c r="H15" s="91"/>
      <c r="I15" s="91"/>
    </row>
    <row r="16" spans="1:9" s="31" customFormat="1" ht="17.25" customHeight="1">
      <c r="A16" s="34" t="s">
        <v>216</v>
      </c>
      <c r="B16" s="91">
        <f>'Tabell 1.2'!B16+'Tabell 1.3'!B16</f>
        <v>135.9286351587441</v>
      </c>
      <c r="C16" s="91">
        <f>'Tabell 1.2'!C16+'Tabell 1.3'!C16</f>
        <v>126.53971095536554</v>
      </c>
      <c r="D16" s="91"/>
      <c r="E16" s="91"/>
      <c r="F16" s="91"/>
      <c r="G16" s="91"/>
      <c r="H16" s="91"/>
      <c r="I16" s="91"/>
    </row>
    <row r="17" spans="1:9" s="31" customFormat="1" ht="17.25" customHeight="1">
      <c r="A17" s="34" t="s">
        <v>211</v>
      </c>
      <c r="B17" s="91">
        <f>'Tabell 1.2'!B17+'Tabell 1.3'!B17</f>
        <v>22584.925675173989</v>
      </c>
      <c r="C17" s="91">
        <f>'Tabell 1.2'!C17+'Tabell 1.3'!C17</f>
        <v>24893.31604664517</v>
      </c>
      <c r="D17" s="91"/>
      <c r="E17" s="91"/>
      <c r="F17" s="91"/>
      <c r="G17" s="91"/>
      <c r="H17" s="91"/>
      <c r="I17" s="91"/>
    </row>
    <row r="18" spans="1:9" s="31" customFormat="1" ht="17.25" customHeight="1">
      <c r="A18" s="34" t="s">
        <v>227</v>
      </c>
      <c r="B18" s="91">
        <f>'Tabell 1.2'!B18+'Tabell 1.3'!B18</f>
        <v>14423.946235305186</v>
      </c>
      <c r="C18" s="91">
        <f>'Tabell 1.2'!C18+'Tabell 1.3'!C18</f>
        <v>15441.016024832807</v>
      </c>
      <c r="D18" s="91"/>
      <c r="E18" s="91"/>
      <c r="F18" s="91"/>
      <c r="G18" s="91"/>
      <c r="H18" s="91"/>
      <c r="I18" s="91"/>
    </row>
    <row r="19" spans="1:9" s="31" customFormat="1" ht="17.25" customHeight="1">
      <c r="A19" s="34" t="s">
        <v>17</v>
      </c>
      <c r="B19" s="91">
        <f>'Tabell 1.2'!B19+'Tabell 1.3'!B19</f>
        <v>3143.165731386634</v>
      </c>
      <c r="C19" s="91">
        <f>'Tabell 1.2'!C19+'Tabell 1.3'!C19</f>
        <v>3617.8454952878237</v>
      </c>
      <c r="D19" s="91"/>
      <c r="E19" s="91"/>
      <c r="F19" s="91"/>
      <c r="G19" s="91"/>
      <c r="H19" s="91"/>
      <c r="I19" s="91"/>
    </row>
    <row r="20" spans="1:9" s="31" customFormat="1" ht="17.25" customHeight="1" thickBot="1">
      <c r="A20" s="83" t="s">
        <v>0</v>
      </c>
      <c r="B20" s="118">
        <f>'Tabell 1.2'!B20+'Tabell 1.3'!B20</f>
        <v>299514.14194239781</v>
      </c>
      <c r="C20" s="118">
        <f>'Tabell 1.2'!C20+'Tabell 1.3'!C20</f>
        <v>317002.9333561298</v>
      </c>
      <c r="D20" s="118"/>
      <c r="E20" s="118"/>
      <c r="F20" s="118"/>
      <c r="G20" s="118"/>
      <c r="H20" s="118"/>
      <c r="I20" s="118"/>
    </row>
    <row r="21" spans="1:9" s="18" customFormat="1" ht="25.5" customHeight="1">
      <c r="A21" s="250" t="s">
        <v>228</v>
      </c>
      <c r="B21" s="250"/>
    </row>
    <row r="22" spans="1:9" s="18" customFormat="1" ht="10.199999999999999">
      <c r="B22" s="148"/>
    </row>
    <row r="23" spans="1:9" s="18" customFormat="1" ht="10.199999999999999"/>
    <row r="24" spans="1:9" s="18" customFormat="1" ht="23.25" customHeight="1"/>
    <row r="25" spans="1:9" s="18" customFormat="1" ht="10.199999999999999"/>
    <row r="26" spans="1:9" s="18" customFormat="1" ht="10.199999999999999"/>
    <row r="27" spans="1:9" s="18" customFormat="1" ht="10.199999999999999"/>
    <row r="28" spans="1:9" s="18" customFormat="1" ht="10.199999999999999"/>
    <row r="29" spans="1:9" s="18" customFormat="1" ht="10.199999999999999"/>
    <row r="30" spans="1:9" s="18" customFormat="1" ht="10.199999999999999"/>
    <row r="31" spans="1:9" s="18" customFormat="1" ht="10.199999999999999"/>
    <row r="32" spans="1:9" s="18" customFormat="1" ht="10.199999999999999"/>
    <row r="33" spans="1:2" s="18" customFormat="1" ht="10.199999999999999"/>
    <row r="34" spans="1:2" s="18" customFormat="1" ht="10.199999999999999"/>
    <row r="35" spans="1:2" s="18" customFormat="1" ht="10.199999999999999"/>
    <row r="36" spans="1:2" s="18" customFormat="1" ht="10.199999999999999"/>
    <row r="37" spans="1:2" s="18" customFormat="1" ht="10.199999999999999"/>
    <row r="38" spans="1:2" s="18" customFormat="1" ht="10.199999999999999"/>
    <row r="39" spans="1:2" s="18" customFormat="1" ht="10.199999999999999"/>
    <row r="40" spans="1:2" s="18" customFormat="1" ht="10.199999999999999"/>
    <row r="41" spans="1:2" s="18" customFormat="1" ht="10.199999999999999"/>
    <row r="42" spans="1:2" s="18" customFormat="1" ht="10.199999999999999"/>
    <row r="43" spans="1:2" s="18" customFormat="1" ht="10.199999999999999"/>
    <row r="44" spans="1:2" s="18" customFormat="1" ht="10.199999999999999"/>
    <row r="45" spans="1:2" s="18" customFormat="1" ht="10.199999999999999"/>
    <row r="46" spans="1:2" s="18" customFormat="1" ht="10.199999999999999"/>
    <row r="47" spans="1:2" s="18" customFormat="1">
      <c r="A47" s="6"/>
      <c r="B47" s="6"/>
    </row>
  </sheetData>
  <mergeCells count="1"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I46"/>
  <sheetViews>
    <sheetView workbookViewId="0"/>
  </sheetViews>
  <sheetFormatPr defaultColWidth="9.109375" defaultRowHeight="13.2"/>
  <cols>
    <col min="1" max="1" width="26" style="1" customWidth="1"/>
    <col min="2" max="2" width="10.5546875" style="1" bestFit="1" customWidth="1"/>
    <col min="3" max="6" width="11.6640625" style="1" customWidth="1"/>
    <col min="7" max="7" width="9.5546875" style="1" customWidth="1"/>
    <col min="8" max="8" width="11.6640625" style="1" customWidth="1"/>
    <col min="9" max="9" width="12.88671875" style="1" customWidth="1"/>
    <col min="10" max="16384" width="9.109375" style="1"/>
  </cols>
  <sheetData>
    <row r="1" spans="1:9">
      <c r="A1" s="19" t="s">
        <v>326</v>
      </c>
    </row>
    <row r="2" spans="1:9">
      <c r="A2" s="112" t="s">
        <v>327</v>
      </c>
    </row>
    <row r="3" spans="1:9" ht="13.8" thickBot="1"/>
    <row r="4" spans="1:9" s="107" customFormat="1" ht="20.399999999999999">
      <c r="A4" s="79" t="s">
        <v>46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ht="21">
      <c r="A5" s="156" t="s">
        <v>144</v>
      </c>
      <c r="B5" s="116" t="s">
        <v>88</v>
      </c>
    </row>
    <row r="6" spans="1:9" s="107" customFormat="1" ht="37.5" customHeight="1" thickBot="1">
      <c r="A6" s="109"/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7.25" customHeight="1">
      <c r="A7" s="34" t="s">
        <v>49</v>
      </c>
      <c r="B7" s="91">
        <v>180237.818</v>
      </c>
      <c r="C7" s="91">
        <v>198504.31820000001</v>
      </c>
      <c r="D7" s="91"/>
      <c r="E7" s="91"/>
      <c r="F7" s="91"/>
      <c r="G7" s="91"/>
      <c r="H7" s="91"/>
      <c r="I7" s="91"/>
    </row>
    <row r="8" spans="1:9" s="126" customFormat="1" ht="17.25" customHeight="1">
      <c r="A8" s="34" t="s">
        <v>209</v>
      </c>
      <c r="B8" s="91">
        <v>15505.337589999999</v>
      </c>
      <c r="C8" s="91">
        <v>15560.530430000001</v>
      </c>
      <c r="D8" s="91"/>
      <c r="E8" s="91"/>
      <c r="F8" s="91"/>
      <c r="G8" s="91"/>
      <c r="H8" s="91"/>
      <c r="I8" s="91"/>
    </row>
    <row r="9" spans="1:9" s="126" customFormat="1" ht="17.25" customHeight="1">
      <c r="A9" s="34" t="s">
        <v>53</v>
      </c>
      <c r="B9" s="91">
        <v>7157.5458259999996</v>
      </c>
      <c r="C9" s="91">
        <v>6318.5311140000003</v>
      </c>
      <c r="D9" s="91"/>
      <c r="E9" s="91"/>
      <c r="F9" s="91"/>
      <c r="G9" s="91"/>
      <c r="H9" s="91"/>
      <c r="I9" s="91"/>
    </row>
    <row r="10" spans="1:9" s="126" customFormat="1" ht="17.25" customHeight="1">
      <c r="A10" s="34" t="s">
        <v>210</v>
      </c>
      <c r="B10" s="91">
        <v>0.40551388900000002</v>
      </c>
      <c r="C10" s="91">
        <v>0.58377878699999997</v>
      </c>
      <c r="D10" s="91"/>
      <c r="E10" s="91"/>
      <c r="F10" s="91"/>
      <c r="G10" s="91"/>
      <c r="H10" s="91"/>
      <c r="I10" s="91"/>
    </row>
    <row r="11" spans="1:9" s="126" customFormat="1" ht="17.25" customHeight="1">
      <c r="A11" s="34" t="s">
        <v>212</v>
      </c>
      <c r="B11" s="91">
        <v>138.47872709999999</v>
      </c>
      <c r="C11" s="91">
        <v>122.5864828</v>
      </c>
      <c r="D11" s="91"/>
      <c r="E11" s="91"/>
      <c r="F11" s="91"/>
      <c r="G11" s="91"/>
      <c r="H11" s="91"/>
      <c r="I11" s="91"/>
    </row>
    <row r="12" spans="1:9" s="126" customFormat="1" ht="17.25" customHeight="1">
      <c r="A12" s="34" t="s">
        <v>213</v>
      </c>
      <c r="B12" s="91">
        <v>286.38347049999999</v>
      </c>
      <c r="C12" s="91">
        <v>287.64080200000001</v>
      </c>
      <c r="D12" s="91"/>
      <c r="E12" s="91"/>
      <c r="F12" s="91"/>
      <c r="G12" s="91"/>
      <c r="H12" s="91"/>
      <c r="I12" s="91"/>
    </row>
    <row r="13" spans="1:9" s="126" customFormat="1" ht="17.25" customHeight="1">
      <c r="A13" s="34" t="s">
        <v>214</v>
      </c>
      <c r="B13" s="91">
        <v>24.472035000000002</v>
      </c>
      <c r="C13" s="91">
        <v>27.34667314</v>
      </c>
      <c r="D13" s="91"/>
      <c r="E13" s="91"/>
      <c r="F13" s="91"/>
      <c r="G13" s="91"/>
      <c r="H13" s="91"/>
      <c r="I13" s="91"/>
    </row>
    <row r="14" spans="1:9" s="126" customFormat="1" ht="17.25" customHeight="1">
      <c r="A14" s="34" t="s">
        <v>215</v>
      </c>
      <c r="B14" s="91">
        <v>187.706785</v>
      </c>
      <c r="C14" s="91">
        <v>210.60204179999999</v>
      </c>
      <c r="D14" s="91"/>
      <c r="E14" s="91"/>
      <c r="F14" s="91"/>
      <c r="G14" s="91"/>
      <c r="H14" s="91"/>
      <c r="I14" s="91"/>
    </row>
    <row r="15" spans="1:9" s="126" customFormat="1" ht="17.25" customHeight="1">
      <c r="A15" s="34" t="s">
        <v>311</v>
      </c>
      <c r="B15" s="91">
        <v>1517.1569999999999</v>
      </c>
      <c r="C15" s="91">
        <v>1617.625667</v>
      </c>
      <c r="D15" s="91"/>
      <c r="E15" s="91"/>
      <c r="F15" s="91"/>
      <c r="G15" s="91"/>
      <c r="H15" s="91"/>
      <c r="I15" s="91"/>
    </row>
    <row r="16" spans="1:9" s="126" customFormat="1" ht="17.25" customHeight="1">
      <c r="A16" s="34" t="s">
        <v>216</v>
      </c>
      <c r="B16" s="91">
        <v>0.26090176199999998</v>
      </c>
      <c r="C16" s="91">
        <v>0.29747763300000002</v>
      </c>
      <c r="D16" s="91"/>
      <c r="E16" s="91"/>
      <c r="F16" s="91"/>
      <c r="G16" s="91"/>
      <c r="H16" s="91"/>
      <c r="I16" s="91"/>
    </row>
    <row r="17" spans="1:9" s="126" customFormat="1" ht="17.25" customHeight="1">
      <c r="A17" s="34" t="s">
        <v>211</v>
      </c>
      <c r="B17" s="91">
        <v>11304.950766</v>
      </c>
      <c r="C17" s="91">
        <v>12447.710937</v>
      </c>
      <c r="D17" s="91"/>
      <c r="E17" s="91"/>
      <c r="F17" s="91"/>
      <c r="G17" s="91"/>
      <c r="H17" s="91"/>
      <c r="I17" s="91"/>
    </row>
    <row r="18" spans="1:9" s="126" customFormat="1" ht="17.25" customHeight="1">
      <c r="A18" s="34" t="s">
        <v>227</v>
      </c>
      <c r="B18" s="91">
        <v>9953.4944180000002</v>
      </c>
      <c r="C18" s="91">
        <v>11001.14105</v>
      </c>
      <c r="D18" s="91"/>
      <c r="E18" s="91"/>
      <c r="F18" s="91"/>
      <c r="G18" s="91"/>
      <c r="H18" s="91"/>
      <c r="I18" s="91"/>
    </row>
    <row r="19" spans="1:9" s="126" customFormat="1" ht="17.25" customHeight="1">
      <c r="A19" s="34" t="s">
        <v>17</v>
      </c>
      <c r="B19" s="91">
        <v>1725.112674</v>
      </c>
      <c r="C19" s="91">
        <v>1909.4125079999999</v>
      </c>
      <c r="D19" s="91"/>
      <c r="E19" s="91"/>
      <c r="F19" s="91"/>
      <c r="G19" s="91"/>
      <c r="H19" s="91"/>
      <c r="I19" s="91"/>
    </row>
    <row r="20" spans="1:9" s="107" customFormat="1" ht="17.25" customHeight="1" thickBot="1">
      <c r="A20" s="83" t="s">
        <v>0</v>
      </c>
      <c r="B20" s="118">
        <v>218085.62928925102</v>
      </c>
      <c r="C20" s="118">
        <v>237007.18611216004</v>
      </c>
      <c r="D20" s="118"/>
      <c r="E20" s="118"/>
      <c r="F20" s="118"/>
      <c r="G20" s="118"/>
      <c r="H20" s="118"/>
      <c r="I20" s="118"/>
    </row>
    <row r="21" spans="1:9" s="107" customFormat="1" ht="24" customHeight="1">
      <c r="A21" s="250" t="s">
        <v>228</v>
      </c>
      <c r="B21" s="250"/>
    </row>
    <row r="22" spans="1:9" s="107" customFormat="1" ht="10.199999999999999"/>
    <row r="23" spans="1:9" s="107" customFormat="1" ht="10.199999999999999"/>
    <row r="24" spans="1:9" s="107" customFormat="1" ht="23.25" customHeight="1">
      <c r="C24" s="233"/>
    </row>
    <row r="25" spans="1:9" s="107" customFormat="1" ht="10.199999999999999">
      <c r="C25" s="233"/>
    </row>
    <row r="26" spans="1:9" s="107" customFormat="1" ht="10.199999999999999">
      <c r="C26" s="233"/>
    </row>
    <row r="27" spans="1:9" s="107" customFormat="1" ht="10.199999999999999">
      <c r="C27" s="233"/>
    </row>
    <row r="28" spans="1:9" s="107" customFormat="1" ht="10.199999999999999">
      <c r="C28" s="233"/>
    </row>
    <row r="29" spans="1:9" s="107" customFormat="1" ht="10.199999999999999">
      <c r="C29" s="233"/>
    </row>
    <row r="30" spans="1:9" s="107" customFormat="1" ht="10.199999999999999">
      <c r="C30" s="233"/>
    </row>
    <row r="31" spans="1:9" s="107" customFormat="1" ht="10.199999999999999">
      <c r="C31" s="233"/>
    </row>
    <row r="32" spans="1:9" s="107" customFormat="1" ht="10.199999999999999">
      <c r="C32" s="233"/>
    </row>
    <row r="33" spans="3:3" s="107" customFormat="1" ht="10.199999999999999">
      <c r="C33" s="233"/>
    </row>
    <row r="34" spans="3:3" s="107" customFormat="1" ht="10.199999999999999">
      <c r="C34" s="233"/>
    </row>
    <row r="35" spans="3:3" s="107" customFormat="1" ht="10.199999999999999">
      <c r="C35" s="233"/>
    </row>
    <row r="36" spans="3:3" s="107" customFormat="1" ht="10.199999999999999">
      <c r="C36" s="233"/>
    </row>
    <row r="37" spans="3:3" s="107" customFormat="1" ht="10.199999999999999">
      <c r="C37" s="233"/>
    </row>
    <row r="38" spans="3:3" s="107" customFormat="1" ht="10.199999999999999"/>
    <row r="39" spans="3:3" s="107" customFormat="1" ht="10.199999999999999"/>
    <row r="40" spans="3:3" s="107" customFormat="1" ht="10.199999999999999"/>
    <row r="41" spans="3:3" s="107" customFormat="1" ht="10.199999999999999"/>
    <row r="42" spans="3:3" s="107" customFormat="1" ht="10.199999999999999"/>
    <row r="43" spans="3:3" s="107" customFormat="1" ht="10.199999999999999"/>
    <row r="44" spans="3:3" s="107" customFormat="1" ht="10.199999999999999"/>
    <row r="45" spans="3:3" s="107" customFormat="1" ht="10.199999999999999"/>
    <row r="46" spans="3:3" s="107" customFormat="1" ht="10.199999999999999"/>
  </sheetData>
  <mergeCells count="1"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I43"/>
  <sheetViews>
    <sheetView zoomScaleNormal="100" workbookViewId="0"/>
  </sheetViews>
  <sheetFormatPr defaultColWidth="9.109375" defaultRowHeight="13.2"/>
  <cols>
    <col min="1" max="1" width="25.6640625" style="1" customWidth="1"/>
    <col min="2" max="2" width="10.5546875" style="1" bestFit="1" customWidth="1"/>
    <col min="3" max="6" width="9.109375" style="1"/>
    <col min="7" max="7" width="12.109375" style="1" customWidth="1"/>
    <col min="8" max="8" width="9.6640625" style="1" customWidth="1"/>
    <col min="9" max="9" width="12.33203125" style="1" customWidth="1"/>
    <col min="10" max="16384" width="9.109375" style="1"/>
  </cols>
  <sheetData>
    <row r="1" spans="1:9">
      <c r="A1" s="19" t="s">
        <v>328</v>
      </c>
    </row>
    <row r="2" spans="1:9">
      <c r="A2" s="112" t="s">
        <v>329</v>
      </c>
    </row>
    <row r="3" spans="1:9" ht="13.8" thickBot="1"/>
    <row r="4" spans="1:9" ht="22.5" customHeight="1">
      <c r="A4" s="79" t="s">
        <v>46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2.5" customHeight="1">
      <c r="A5" s="156" t="s">
        <v>144</v>
      </c>
      <c r="B5" s="116" t="s">
        <v>88</v>
      </c>
      <c r="C5" s="1"/>
      <c r="D5" s="1"/>
      <c r="E5" s="1"/>
      <c r="F5" s="1"/>
      <c r="G5" s="1"/>
      <c r="H5" s="1"/>
      <c r="I5" s="1"/>
    </row>
    <row r="6" spans="1:9" s="107" customFormat="1" ht="36" customHeight="1" thickBot="1">
      <c r="A6" s="109"/>
      <c r="B6" s="231" t="s">
        <v>399</v>
      </c>
      <c r="C6" s="231" t="s">
        <v>400</v>
      </c>
      <c r="D6" s="231" t="s">
        <v>401</v>
      </c>
      <c r="E6" s="231" t="s">
        <v>402</v>
      </c>
      <c r="F6" s="231" t="s">
        <v>403</v>
      </c>
      <c r="G6" s="231" t="s">
        <v>404</v>
      </c>
      <c r="H6" s="231" t="s">
        <v>316</v>
      </c>
      <c r="I6" s="231" t="s">
        <v>317</v>
      </c>
    </row>
    <row r="7" spans="1:9" s="126" customFormat="1" ht="17.25" customHeight="1">
      <c r="A7" s="34" t="s">
        <v>49</v>
      </c>
      <c r="B7" s="91">
        <v>12053.057262115573</v>
      </c>
      <c r="C7" s="91">
        <v>12114.815139717792</v>
      </c>
      <c r="D7" s="91"/>
      <c r="E7" s="91"/>
      <c r="F7" s="91"/>
      <c r="G7" s="91"/>
      <c r="H7" s="91"/>
      <c r="I7" s="91"/>
    </row>
    <row r="8" spans="1:9" s="126" customFormat="1" ht="17.25" customHeight="1">
      <c r="A8" s="34" t="s">
        <v>209</v>
      </c>
      <c r="B8" s="91">
        <v>2643.0477709590114</v>
      </c>
      <c r="C8" s="91">
        <v>2554.0717097304519</v>
      </c>
      <c r="D8" s="91"/>
      <c r="E8" s="91"/>
      <c r="F8" s="91"/>
      <c r="G8" s="91"/>
      <c r="H8" s="91"/>
      <c r="I8" s="91"/>
    </row>
    <row r="9" spans="1:9" s="126" customFormat="1" ht="17.25" customHeight="1">
      <c r="A9" s="34" t="s">
        <v>53</v>
      </c>
      <c r="B9" s="91">
        <v>22989.136926482675</v>
      </c>
      <c r="C9" s="91">
        <v>20079.959239287262</v>
      </c>
      <c r="D9" s="91"/>
      <c r="E9" s="91"/>
      <c r="F9" s="91"/>
      <c r="G9" s="91"/>
      <c r="H9" s="91"/>
      <c r="I9" s="91"/>
    </row>
    <row r="10" spans="1:9" s="126" customFormat="1" ht="17.25" customHeight="1">
      <c r="A10" s="34" t="s">
        <v>210</v>
      </c>
      <c r="B10" s="91">
        <v>15.629702501489611</v>
      </c>
      <c r="C10" s="91">
        <v>15.770101360007061</v>
      </c>
      <c r="D10" s="91"/>
      <c r="E10" s="91"/>
      <c r="F10" s="91"/>
      <c r="G10" s="91"/>
      <c r="H10" s="91"/>
      <c r="I10" s="91"/>
    </row>
    <row r="11" spans="1:9" s="126" customFormat="1" ht="17.25" customHeight="1">
      <c r="A11" s="34" t="s">
        <v>212</v>
      </c>
      <c r="B11" s="91">
        <v>2081.9049046665345</v>
      </c>
      <c r="C11" s="91">
        <v>2113.5380542817052</v>
      </c>
      <c r="D11" s="91"/>
      <c r="E11" s="91"/>
      <c r="F11" s="91"/>
      <c r="G11" s="91"/>
      <c r="H11" s="91"/>
      <c r="I11" s="91"/>
    </row>
    <row r="12" spans="1:9" s="126" customFormat="1" ht="17.25" customHeight="1">
      <c r="A12" s="34" t="s">
        <v>213</v>
      </c>
      <c r="B12" s="91">
        <v>4822.9407554845502</v>
      </c>
      <c r="C12" s="91">
        <v>4813.5463577017836</v>
      </c>
      <c r="D12" s="91"/>
      <c r="E12" s="91"/>
      <c r="F12" s="91"/>
      <c r="G12" s="91"/>
      <c r="H12" s="91"/>
      <c r="I12" s="91"/>
    </row>
    <row r="13" spans="1:9" s="126" customFormat="1" ht="17.25" customHeight="1">
      <c r="A13" s="34" t="s">
        <v>214</v>
      </c>
      <c r="B13" s="91">
        <v>38.544285018810264</v>
      </c>
      <c r="C13" s="91">
        <v>39.901654179652724</v>
      </c>
      <c r="D13" s="91"/>
      <c r="E13" s="91"/>
      <c r="F13" s="91"/>
      <c r="G13" s="91"/>
      <c r="H13" s="91"/>
      <c r="I13" s="91"/>
    </row>
    <row r="14" spans="1:9" s="126" customFormat="1" ht="17.25" customHeight="1">
      <c r="A14" s="34" t="s">
        <v>215</v>
      </c>
      <c r="B14" s="91">
        <v>303.28001406808102</v>
      </c>
      <c r="C14" s="91">
        <v>281.67178927331361</v>
      </c>
      <c r="D14" s="91"/>
      <c r="E14" s="91"/>
      <c r="F14" s="91"/>
      <c r="G14" s="91"/>
      <c r="H14" s="91"/>
      <c r="I14" s="91"/>
    </row>
    <row r="15" spans="1:9" s="126" customFormat="1" ht="17.25" customHeight="1">
      <c r="A15" s="241" t="s">
        <v>311</v>
      </c>
      <c r="B15" s="91">
        <v>23647.27533189271</v>
      </c>
      <c r="C15" s="91">
        <v>23702.192868182439</v>
      </c>
      <c r="D15" s="91"/>
      <c r="E15" s="91"/>
      <c r="F15" s="91"/>
      <c r="G15" s="91"/>
      <c r="H15" s="91"/>
      <c r="I15" s="91"/>
    </row>
    <row r="16" spans="1:9" s="126" customFormat="1" ht="17.25" customHeight="1">
      <c r="A16" s="34" t="s">
        <v>216</v>
      </c>
      <c r="B16" s="91">
        <v>135.6677333967441</v>
      </c>
      <c r="C16" s="91">
        <v>126.24223332236554</v>
      </c>
      <c r="D16" s="91"/>
      <c r="E16" s="91"/>
      <c r="F16" s="91"/>
      <c r="G16" s="91"/>
      <c r="H16" s="91"/>
      <c r="I16" s="91"/>
    </row>
    <row r="17" spans="1:9" s="126" customFormat="1" ht="17.25" customHeight="1">
      <c r="A17" s="34" t="s">
        <v>211</v>
      </c>
      <c r="B17" s="91">
        <v>11279.97490917399</v>
      </c>
      <c r="C17" s="91">
        <v>12445.60510964517</v>
      </c>
      <c r="D17" s="91"/>
      <c r="E17" s="91"/>
      <c r="F17" s="91"/>
      <c r="G17" s="91"/>
      <c r="H17" s="91"/>
      <c r="I17" s="91"/>
    </row>
    <row r="18" spans="1:9" s="126" customFormat="1" ht="17.25" customHeight="1">
      <c r="A18" s="34" t="s">
        <v>229</v>
      </c>
      <c r="B18" s="91">
        <v>4470.4518173051865</v>
      </c>
      <c r="C18" s="91">
        <v>4439.8749748328064</v>
      </c>
      <c r="D18" s="91"/>
      <c r="E18" s="91"/>
      <c r="F18" s="91"/>
      <c r="G18" s="91"/>
      <c r="H18" s="91"/>
      <c r="I18" s="91"/>
    </row>
    <row r="19" spans="1:9" s="126" customFormat="1" ht="17.25" customHeight="1">
      <c r="A19" s="34" t="s">
        <v>17</v>
      </c>
      <c r="B19" s="91">
        <v>1418.053057386634</v>
      </c>
      <c r="C19" s="91">
        <v>1708.4329872878241</v>
      </c>
      <c r="D19" s="91"/>
      <c r="E19" s="91"/>
      <c r="F19" s="91"/>
      <c r="G19" s="91"/>
      <c r="H19" s="91"/>
      <c r="I19" s="91"/>
    </row>
    <row r="20" spans="1:9" s="107" customFormat="1" ht="17.25" customHeight="1" thickBot="1">
      <c r="A20" s="83" t="s">
        <v>0</v>
      </c>
      <c r="B20" s="118">
        <v>81428.512653146783</v>
      </c>
      <c r="C20" s="118">
        <v>79995.747243969774</v>
      </c>
      <c r="D20" s="118"/>
      <c r="E20" s="118"/>
      <c r="F20" s="118"/>
      <c r="G20" s="118"/>
      <c r="H20" s="118"/>
      <c r="I20" s="118"/>
    </row>
    <row r="21" spans="1:9" s="107" customFormat="1" ht="32.25" customHeight="1">
      <c r="A21" s="250" t="s">
        <v>228</v>
      </c>
      <c r="B21" s="250"/>
    </row>
    <row r="22" spans="1:9" s="107" customFormat="1" ht="10.199999999999999"/>
    <row r="23" spans="1:9" s="107" customFormat="1" ht="10.199999999999999"/>
    <row r="24" spans="1:9" s="107" customFormat="1" ht="10.199999999999999"/>
    <row r="25" spans="1:9" s="107" customFormat="1" ht="10.199999999999999"/>
    <row r="26" spans="1:9" s="107" customFormat="1" ht="10.199999999999999"/>
    <row r="27" spans="1:9" s="107" customFormat="1" ht="10.199999999999999"/>
    <row r="28" spans="1:9" s="107" customFormat="1" ht="10.199999999999999"/>
    <row r="29" spans="1:9" s="107" customFormat="1" ht="10.199999999999999"/>
    <row r="30" spans="1:9" s="107" customFormat="1" ht="10.199999999999999"/>
    <row r="31" spans="1:9" s="107" customFormat="1" ht="10.199999999999999"/>
    <row r="32" spans="1:9" s="107" customFormat="1" ht="10.199999999999999"/>
    <row r="33" s="107" customFormat="1" ht="10.199999999999999"/>
    <row r="34" s="107" customFormat="1" ht="10.199999999999999"/>
    <row r="35" s="107" customFormat="1" ht="10.199999999999999"/>
    <row r="36" s="107" customFormat="1" ht="10.199999999999999"/>
    <row r="37" s="107" customFormat="1" ht="10.199999999999999"/>
    <row r="38" s="107" customFormat="1" ht="10.199999999999999"/>
    <row r="39" s="107" customFormat="1" ht="10.199999999999999"/>
    <row r="40" s="107" customFormat="1" ht="10.199999999999999"/>
    <row r="41" s="107" customFormat="1" ht="10.199999999999999"/>
    <row r="42" s="107" customFormat="1" ht="10.199999999999999"/>
    <row r="43" s="107" customFormat="1" ht="10.199999999999999"/>
  </sheetData>
  <mergeCells count="1"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Date xmlns="e20e9a12-134d-4c18-96b1-e8de632d2a05">2010-10-17T22:00:00+00:00</PublishDate>
    <TitleSV xmlns="e20e9a12-134d-4c18-96b1-e8de632d2a05">Varuflödesundersökningen 2009</TitleSV>
    <AuthorEmail xmlns="e20e9a12-134d-4c18-96b1-e8de632d2a05">fredrik.soderbaum@trafa.se</AuthorEmail>
    <AuthorName xmlns="e20e9a12-134d-4c18-96b1-e8de632d2a05">Fredrik Söderbaum</AuthorName>
    <AuthorTelephone xmlns="e20e9a12-134d-4c18-96b1-e8de632d2a05">010-414 42 23</AuthorTelephone>
    <Year xmlns="e20e9a12-134d-4c18-96b1-e8de632d2a05">2009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Commodity flow survey 2009</TitleEN>
    <ShowOnWeb xmlns="3a871e63-8b15-4b36-98e5-e082fe448004">true</ShowOnWeb>
    <DocumentType xmlns="e20e9a12-134d-4c18-96b1-e8de632d2a05">
      <Value>5</Value>
    </DocumentType>
    <StatisticsArea xmlns="e20e9a12-134d-4c18-96b1-e8de632d2a05">5</StatisticsArea>
  </documentManagement>
</p:properties>
</file>

<file path=customXml/itemProps1.xml><?xml version="1.0" encoding="utf-8"?>
<ds:datastoreItem xmlns:ds="http://schemas.openxmlformats.org/officeDocument/2006/customXml" ds:itemID="{1C68A6A1-E483-46EA-BA74-40EBD7416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e9a12-134d-4c18-96b1-e8de632d2a05"/>
    <ds:schemaRef ds:uri="3a871e63-8b15-4b36-98e5-e082fe4480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767FE6E-D002-464B-8E72-0B7399A60A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E27BE-56A5-479C-8E60-186EC3631130}">
  <ds:schemaRefs>
    <ds:schemaRef ds:uri="e20e9a12-134d-4c18-96b1-e8de632d2a05"/>
    <ds:schemaRef ds:uri="3a871e63-8b15-4b36-98e5-e082fe448004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48</vt:i4>
      </vt:variant>
      <vt:variant>
        <vt:lpstr>Namngivna områden</vt:lpstr>
      </vt:variant>
      <vt:variant>
        <vt:i4>41</vt:i4>
      </vt:variant>
    </vt:vector>
  </HeadingPairs>
  <TitlesOfParts>
    <vt:vector size="89" baseType="lpstr">
      <vt:lpstr>OLD_Innehåll, Content</vt:lpstr>
      <vt:lpstr>Trafikslag</vt:lpstr>
      <vt:lpstr>Titel_Title</vt:lpstr>
      <vt:lpstr>Innehåll_ Contents</vt:lpstr>
      <vt:lpstr>Definitioner</vt:lpstr>
      <vt:lpstr>Teckenförklaring_ Legends</vt:lpstr>
      <vt:lpstr>Tabell 1.1</vt:lpstr>
      <vt:lpstr>Tabell 1.2</vt:lpstr>
      <vt:lpstr>Tabell 1.3</vt:lpstr>
      <vt:lpstr>Tabell 1.4</vt:lpstr>
      <vt:lpstr>Tabell 2.1</vt:lpstr>
      <vt:lpstr>Tabell 2.3</vt:lpstr>
      <vt:lpstr>Tabell 3.1</vt:lpstr>
      <vt:lpstr>Tabell 3.2</vt:lpstr>
      <vt:lpstr>Tabell 3.3</vt:lpstr>
      <vt:lpstr>Tabell 3.4</vt:lpstr>
      <vt:lpstr>Tabell 4.1</vt:lpstr>
      <vt:lpstr>Tabell 4.2</vt:lpstr>
      <vt:lpstr>Tabell 4.3</vt:lpstr>
      <vt:lpstr>Tabell 4.4</vt:lpstr>
      <vt:lpstr>Tabell 5.1</vt:lpstr>
      <vt:lpstr>Tabell 5.2</vt:lpstr>
      <vt:lpstr>Tabell 5.3</vt:lpstr>
      <vt:lpstr>Tabell 5.4</vt:lpstr>
      <vt:lpstr>Tabell 6.1</vt:lpstr>
      <vt:lpstr>Tabell 6.2</vt:lpstr>
      <vt:lpstr>Tabell 6.3</vt:lpstr>
      <vt:lpstr>Tabell 6.4</vt:lpstr>
      <vt:lpstr>Tabell 7.1</vt:lpstr>
      <vt:lpstr>Tabell 7.2</vt:lpstr>
      <vt:lpstr>Tabell 7.3</vt:lpstr>
      <vt:lpstr>Tabell 7.4</vt:lpstr>
      <vt:lpstr>Tabell 8.1</vt:lpstr>
      <vt:lpstr>Tabell 8.2</vt:lpstr>
      <vt:lpstr>Tabell 8.3</vt:lpstr>
      <vt:lpstr>Tabell 8.4</vt:lpstr>
      <vt:lpstr>Tabell 9.1</vt:lpstr>
      <vt:lpstr>Tabell 9.2</vt:lpstr>
      <vt:lpstr>Tabell 10.1</vt:lpstr>
      <vt:lpstr>Tabell 10.2</vt:lpstr>
      <vt:lpstr>(Avg_utr_start_mål_vikt)</vt:lpstr>
      <vt:lpstr>(Avg_utr_start_mål_SEK)</vt:lpstr>
      <vt:lpstr>(Ank_start_mål_vikt)</vt:lpstr>
      <vt:lpstr>(Ank_start_mål_SEK)</vt:lpstr>
      <vt:lpstr>Tabell 11.1</vt:lpstr>
      <vt:lpstr>Tabell 11.2</vt:lpstr>
      <vt:lpstr>Tabell 11.3</vt:lpstr>
      <vt:lpstr>Tabell 11.4</vt:lpstr>
      <vt:lpstr>'Innehåll_ Contents'!Utskriftsområde</vt:lpstr>
      <vt:lpstr>'Tabell 1.1'!Utskriftsområde</vt:lpstr>
      <vt:lpstr>'Tabell 1.2'!Utskriftsområde</vt:lpstr>
      <vt:lpstr>'Tabell 1.3'!Utskriftsområde</vt:lpstr>
      <vt:lpstr>'Tabell 1.4'!Utskriftsområde</vt:lpstr>
      <vt:lpstr>'Tabell 10.1'!Utskriftsområde</vt:lpstr>
      <vt:lpstr>'Tabell 10.2'!Utskriftsområde</vt:lpstr>
      <vt:lpstr>'Tabell 11.1'!Utskriftsområde</vt:lpstr>
      <vt:lpstr>'Tabell 11.2'!Utskriftsområde</vt:lpstr>
      <vt:lpstr>'Tabell 11.3'!Utskriftsområde</vt:lpstr>
      <vt:lpstr>'Tabell 11.4'!Utskriftsområde</vt:lpstr>
      <vt:lpstr>'Tabell 2.1'!Utskriftsområde</vt:lpstr>
      <vt:lpstr>'Tabell 2.3'!Utskriftsområde</vt:lpstr>
      <vt:lpstr>'Tabell 3.1'!Utskriftsområde</vt:lpstr>
      <vt:lpstr>'Tabell 3.2'!Utskriftsområde</vt:lpstr>
      <vt:lpstr>'Tabell 3.3'!Utskriftsområde</vt:lpstr>
      <vt:lpstr>'Tabell 3.4'!Utskriftsområde</vt:lpstr>
      <vt:lpstr>'Tabell 4.1'!Utskriftsområde</vt:lpstr>
      <vt:lpstr>'Tabell 4.2'!Utskriftsområde</vt:lpstr>
      <vt:lpstr>'Tabell 4.3'!Utskriftsområde</vt:lpstr>
      <vt:lpstr>'Tabell 4.4'!Utskriftsområde</vt:lpstr>
      <vt:lpstr>'Tabell 5.1'!Utskriftsområde</vt:lpstr>
      <vt:lpstr>'Tabell 5.2'!Utskriftsområde</vt:lpstr>
      <vt:lpstr>'Tabell 5.3'!Utskriftsområde</vt:lpstr>
      <vt:lpstr>'Tabell 5.4'!Utskriftsområde</vt:lpstr>
      <vt:lpstr>'Tabell 6.1'!Utskriftsområde</vt:lpstr>
      <vt:lpstr>'Tabell 6.2'!Utskriftsområde</vt:lpstr>
      <vt:lpstr>'Tabell 6.3'!Utskriftsområde</vt:lpstr>
      <vt:lpstr>'Tabell 6.4'!Utskriftsområde</vt:lpstr>
      <vt:lpstr>'Tabell 7.1'!Utskriftsområde</vt:lpstr>
      <vt:lpstr>'Tabell 7.2'!Utskriftsområde</vt:lpstr>
      <vt:lpstr>'Tabell 7.3'!Utskriftsområde</vt:lpstr>
      <vt:lpstr>'Tabell 7.4'!Utskriftsområde</vt:lpstr>
      <vt:lpstr>'Tabell 8.1'!Utskriftsområde</vt:lpstr>
      <vt:lpstr>'Tabell 8.2'!Utskriftsområde</vt:lpstr>
      <vt:lpstr>'Tabell 8.3'!Utskriftsområde</vt:lpstr>
      <vt:lpstr>'Tabell 8.4'!Utskriftsområde</vt:lpstr>
      <vt:lpstr>'Tabell 9.1'!Utskriftsområde</vt:lpstr>
      <vt:lpstr>'Tabell 9.2'!Utskriftsområde</vt:lpstr>
      <vt:lpstr>Titel_Title!Utskriftsområde</vt:lpstr>
      <vt:lpstr>'Innehåll_ Contents'!Utskriftsrubriker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Varuflödesundersökningen 2009</dc:title>
  <dc:creator>Fredrik Söderbaum</dc:creator>
  <cp:lastModifiedBy>Johan Landin</cp:lastModifiedBy>
  <cp:lastPrinted>2024-03-27T10:19:54Z</cp:lastPrinted>
  <dcterms:created xsi:type="dcterms:W3CDTF">2010-08-20T08:25:28Z</dcterms:created>
  <dcterms:modified xsi:type="dcterms:W3CDTF">2024-09-03T13:54:08Z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0x010100CB17958D887868449E05588653592336</vt:lpwstr>
  </property>
</Properties>
</file>